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Emuesiri Ojo\Desktop\National Bureau of Statistics\NBS 2020\Admin Data\Public Debt\"/>
    </mc:Choice>
  </mc:AlternateContent>
  <xr:revisionPtr revIDLastSave="0" documentId="13_ncr:1_{56666120-4D0C-4C43-922A-004FE7763E7E}" xr6:coauthVersionLast="45" xr6:coauthVersionMax="45" xr10:uidLastSave="{00000000-0000-0000-0000-000000000000}"/>
  <bookViews>
    <workbookView xWindow="-110" yWindow="-110" windowWidth="19420" windowHeight="10420" firstSheet="4" activeTab="4" xr2:uid="{00000000-000D-0000-FFFF-FFFF00000000}"/>
  </bookViews>
  <sheets>
    <sheet name="Total_Public_Debt_Q3_2019" sheetId="7" r:id="rId1"/>
    <sheet name="FGN_Domestic_Debt_Stock_Q3_2019" sheetId="1" r:id="rId2"/>
    <sheet name="States_Domestic_Debt_Q3_2019 " sheetId="5" r:id="rId3"/>
    <sheet name="FGNDomestic_Debt_ServiceQ3_2019" sheetId="2" r:id="rId4"/>
    <sheet name="External_Debt_Stock_Q3_2019_(%)" sheetId="4" r:id="rId5"/>
    <sheet name="External_Debt_Service_Q3_2019" sheetId="6"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bef" localSheetId="2">[1]INTRATE!$B$4</definedName>
    <definedName name="bef">[2]INTRATE!$B$4</definedName>
    <definedName name="chf" localSheetId="2">[1]INTRATE!$B$5</definedName>
    <definedName name="chf">[2]INTRATE!$B$5</definedName>
    <definedName name="Cross_River" localSheetId="2">'[3]DOMESTIC DEBT TABLE 2011'!#REF!</definedName>
    <definedName name="Cross_River">'[3]DOMESTIC DEBT TABLE 2011'!#REF!</definedName>
    <definedName name="CrossRivers" localSheetId="2">'[3]DOMESTIC DEBT TABLE 2011'!#REF!</definedName>
    <definedName name="CrossRivers">'[3]DOMESTIC DEBT TABLE 2011'!#REF!</definedName>
    <definedName name="dem" localSheetId="2">[1]INTRATE!$B$6</definedName>
    <definedName name="dem">[2]INTRATE!$B$6</definedName>
    <definedName name="ee" localSheetId="2">[1]INTRATE!#REF!</definedName>
    <definedName name="ee">[1]INTRATE!#REF!</definedName>
    <definedName name="gbp" localSheetId="2">[1]INTRATE!$B$16</definedName>
    <definedName name="gbp">[2]INTRATE!$B$16</definedName>
    <definedName name="itk" localSheetId="2">[1]INTRATE!$B$9</definedName>
    <definedName name="itk">[2]INTRATE!$B$9</definedName>
    <definedName name="ITL" localSheetId="4">[2]INTRATE!#REF!</definedName>
    <definedName name="ITL" localSheetId="2">[1]INTRATE!#REF!</definedName>
    <definedName name="ITL">[2]INTRATE!#REF!</definedName>
    <definedName name="m" localSheetId="4">'External_Debt_Stock_Q3_2019_(%)'!#REF!</definedName>
    <definedName name="m">[4]Summary3!$K$8</definedName>
    <definedName name="MI_DATES" localSheetId="2">'[5]MI Dates'!$B$3:$B$54</definedName>
    <definedName name="MI_DATES">'[6]MI Dates'!$B$3:$B$54</definedName>
    <definedName name="OFFER_DAYS" localSheetId="2">'[5]MI Dates'!$B$2</definedName>
    <definedName name="OFFER_DAYS">'[6]MI Dates'!$B$2</definedName>
    <definedName name="_xlnm.Print_Area" localSheetId="5">External_Debt_Service_Q3_2019!$A$1:$M$52</definedName>
    <definedName name="_xlnm.Print_Area" localSheetId="4">'External_Debt_Stock_Q3_2019_(%)'!$A$1:$C$29</definedName>
    <definedName name="_xlnm.Print_Area" localSheetId="1">FGN_Domestic_Debt_Stock_Q3_2019!$A$1:$C$12</definedName>
    <definedName name="_xlnm.Print_Area" localSheetId="2">'States_Domestic_Debt_Q3_2019 '!$A$1:$C$46</definedName>
    <definedName name="qqq" localSheetId="2">[1]INTRATE!#REF!</definedName>
    <definedName name="qqq">[1]INTRATE!#REF!</definedName>
    <definedName name="Taraba" localSheetId="2">'[3]DOMESTIC DEBT TABLE 2011'!#REF!</definedName>
    <definedName name="Taraba">'[3]DOMESTIC DEBT TABLE 2011'!#REF!</definedName>
    <definedName name="usd" localSheetId="2">[1]INTRATE!$B$15</definedName>
    <definedName name="usd">[2]INTRATE!$B$15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5" l="1"/>
  <c r="F13" i="5"/>
  <c r="F15" i="5"/>
  <c r="F16" i="5"/>
  <c r="F33" i="5"/>
  <c r="M8" i="2"/>
  <c r="M10" i="2"/>
  <c r="M13" i="2"/>
  <c r="M15" i="2"/>
  <c r="M18" i="2"/>
  <c r="M6" i="2"/>
  <c r="N17" i="7"/>
  <c r="N18" i="7"/>
  <c r="M14" i="7"/>
  <c r="M15" i="7"/>
  <c r="C13" i="7" l="1"/>
  <c r="M13" i="7" s="1"/>
  <c r="D14" i="7"/>
  <c r="N14" i="7" s="1"/>
  <c r="D15" i="7"/>
  <c r="N15" i="7" s="1"/>
  <c r="D16" i="7"/>
  <c r="N16" i="7" s="1"/>
  <c r="C17" i="7"/>
  <c r="M17" i="7" s="1"/>
  <c r="C18" i="7"/>
  <c r="M18" i="7" s="1"/>
  <c r="D13" i="7" l="1"/>
  <c r="C16" i="7"/>
  <c r="B52" i="6"/>
  <c r="C52" i="6"/>
  <c r="D52" i="6"/>
  <c r="E52" i="6"/>
  <c r="F52" i="6"/>
  <c r="G52" i="6"/>
  <c r="H52" i="6"/>
  <c r="I52" i="6"/>
  <c r="J52" i="6"/>
  <c r="K52" i="6"/>
  <c r="L52" i="6"/>
  <c r="M6" i="6" s="1"/>
  <c r="M49" i="6" l="1"/>
  <c r="C19" i="7"/>
  <c r="M19" i="7" s="1"/>
  <c r="M16" i="7"/>
  <c r="D19" i="7"/>
  <c r="E14" i="7" s="1"/>
  <c r="N13" i="7"/>
  <c r="M33" i="6"/>
  <c r="M17" i="6"/>
  <c r="C4" i="5"/>
  <c r="C5" i="5"/>
  <c r="F5" i="5" s="1"/>
  <c r="C6" i="5"/>
  <c r="F6" i="5" s="1"/>
  <c r="C7" i="5"/>
  <c r="F7" i="5" s="1"/>
  <c r="C8" i="5"/>
  <c r="F8" i="5" s="1"/>
  <c r="C9" i="5"/>
  <c r="F9" i="5" s="1"/>
  <c r="C10" i="5"/>
  <c r="F10" i="5" s="1"/>
  <c r="C11" i="5"/>
  <c r="F11" i="5" s="1"/>
  <c r="C12" i="5"/>
  <c r="F12" i="5" s="1"/>
  <c r="C14" i="5"/>
  <c r="F14" i="5" s="1"/>
  <c r="C17" i="5"/>
  <c r="F17" i="5" s="1"/>
  <c r="C18" i="5"/>
  <c r="F18" i="5" s="1"/>
  <c r="C19" i="5"/>
  <c r="F19" i="5" s="1"/>
  <c r="C20" i="5"/>
  <c r="F20" i="5" s="1"/>
  <c r="C21" i="5"/>
  <c r="F21" i="5" s="1"/>
  <c r="C22" i="5"/>
  <c r="F22" i="5" s="1"/>
  <c r="C23" i="5"/>
  <c r="F23" i="5" s="1"/>
  <c r="C24" i="5"/>
  <c r="F24" i="5" s="1"/>
  <c r="C25" i="5"/>
  <c r="F25" i="5" s="1"/>
  <c r="C26" i="5"/>
  <c r="F26" i="5" s="1"/>
  <c r="C27" i="5"/>
  <c r="F27" i="5" s="1"/>
  <c r="C28" i="5"/>
  <c r="F28" i="5" s="1"/>
  <c r="C29" i="5"/>
  <c r="F29" i="5" s="1"/>
  <c r="C30" i="5"/>
  <c r="F30" i="5" s="1"/>
  <c r="C31" i="5"/>
  <c r="F31" i="5" s="1"/>
  <c r="C32" i="5"/>
  <c r="F32" i="5" s="1"/>
  <c r="C34" i="5"/>
  <c r="F34" i="5" s="1"/>
  <c r="C35" i="5"/>
  <c r="F35" i="5" s="1"/>
  <c r="C36" i="5"/>
  <c r="F36" i="5" s="1"/>
  <c r="C37" i="5"/>
  <c r="F37" i="5" s="1"/>
  <c r="C38" i="5"/>
  <c r="F38" i="5" s="1"/>
  <c r="C39" i="5"/>
  <c r="F39" i="5" s="1"/>
  <c r="C40" i="5"/>
  <c r="F40" i="5" s="1"/>
  <c r="E16" i="7" l="1"/>
  <c r="E18" i="7"/>
  <c r="E13" i="7"/>
  <c r="E15" i="7"/>
  <c r="N19" i="7"/>
  <c r="E17" i="7"/>
  <c r="C41" i="5"/>
  <c r="F4" i="5"/>
  <c r="B28" i="4"/>
  <c r="B24" i="4"/>
  <c r="B17" i="4"/>
  <c r="B29" i="4" s="1"/>
  <c r="C28" i="4" l="1"/>
  <c r="F41" i="5"/>
  <c r="G4" i="5"/>
  <c r="G8" i="5"/>
  <c r="G12" i="5"/>
  <c r="G16" i="5"/>
  <c r="G20" i="5"/>
  <c r="G24" i="5"/>
  <c r="G28" i="5"/>
  <c r="G32" i="5"/>
  <c r="G36" i="5"/>
  <c r="G40" i="5"/>
  <c r="G5" i="5"/>
  <c r="G9" i="5"/>
  <c r="G13" i="5"/>
  <c r="G17" i="5"/>
  <c r="G21" i="5"/>
  <c r="G25" i="5"/>
  <c r="G29" i="5"/>
  <c r="G33" i="5"/>
  <c r="G37" i="5"/>
  <c r="G23" i="5"/>
  <c r="G35" i="5"/>
  <c r="G6" i="5"/>
  <c r="G10" i="5"/>
  <c r="G14" i="5"/>
  <c r="G18" i="5"/>
  <c r="G22" i="5"/>
  <c r="G26" i="5"/>
  <c r="G30" i="5"/>
  <c r="G34" i="5"/>
  <c r="G38" i="5"/>
  <c r="G7" i="5"/>
  <c r="G11" i="5"/>
  <c r="G15" i="5"/>
  <c r="G19" i="5"/>
  <c r="G27" i="5"/>
  <c r="G31" i="5"/>
  <c r="G39" i="5"/>
  <c r="C27" i="4"/>
  <c r="C23" i="4"/>
  <c r="C19" i="4"/>
  <c r="C15" i="4"/>
  <c r="C11" i="4"/>
  <c r="C13" i="4"/>
  <c r="C7" i="4"/>
  <c r="C26" i="4"/>
  <c r="C22" i="4"/>
  <c r="C14" i="4"/>
  <c r="C10" i="4"/>
  <c r="C8" i="4"/>
  <c r="C21" i="4"/>
  <c r="C20" i="4"/>
  <c r="C16" i="4"/>
  <c r="C12" i="4"/>
  <c r="C24" i="4"/>
  <c r="C17" i="4"/>
  <c r="G41" i="5" l="1"/>
  <c r="C29" i="4"/>
</calcChain>
</file>

<file path=xl/sharedStrings.xml><?xml version="1.0" encoding="utf-8"?>
<sst xmlns="http://schemas.openxmlformats.org/spreadsheetml/2006/main" count="266" uniqueCount="185">
  <si>
    <t>Federal Government Domestic Debt Stock by Instrument as at September 30, 2019</t>
  </si>
  <si>
    <t>Instruments</t>
  </si>
  <si>
    <t>Amounts in Naira</t>
  </si>
  <si>
    <t>FGN Bonds</t>
  </si>
  <si>
    <t>FGN Savings Bond</t>
  </si>
  <si>
    <t>FGN Sukuk</t>
  </si>
  <si>
    <t>Green Bond</t>
  </si>
  <si>
    <t>Nigerian Treasury Bills</t>
  </si>
  <si>
    <t>Nigerian Treasury Bonds</t>
  </si>
  <si>
    <t>Promissory Notes</t>
  </si>
  <si>
    <t>TOTAL</t>
  </si>
  <si>
    <t>TOTAL INTEREST</t>
  </si>
  <si>
    <t>-</t>
  </si>
  <si>
    <t>Interest</t>
  </si>
  <si>
    <t>FGNSB</t>
  </si>
  <si>
    <t>Principal</t>
  </si>
  <si>
    <t>Treasury Bonds</t>
  </si>
  <si>
    <t>Federal Govt. Bonds</t>
  </si>
  <si>
    <t>NTBs</t>
  </si>
  <si>
    <t>Total</t>
  </si>
  <si>
    <t>September</t>
  </si>
  <si>
    <t>August</t>
  </si>
  <si>
    <t>July</t>
  </si>
  <si>
    <t>(Amount in Naira)</t>
  </si>
  <si>
    <t xml:space="preserve">Federal Government Actual Domestic Debt Service for Third Quarter, 2019 </t>
  </si>
  <si>
    <t>GRAND TOTAL</t>
  </si>
  <si>
    <t>SUB-TOTAL</t>
  </si>
  <si>
    <t>DIASPORA BOND</t>
  </si>
  <si>
    <t>EUROBONDS</t>
  </si>
  <si>
    <t>COMMERCIAL</t>
  </si>
  <si>
    <r>
      <rPr>
        <b/>
        <sz val="22"/>
        <rFont val="Arial"/>
        <family val="2"/>
      </rPr>
      <t>Germany</t>
    </r>
    <r>
      <rPr>
        <sz val="22"/>
        <rFont val="Arial"/>
        <family val="2"/>
      </rPr>
      <t xml:space="preserve"> (KFW)</t>
    </r>
  </si>
  <si>
    <r>
      <t xml:space="preserve"> </t>
    </r>
    <r>
      <rPr>
        <b/>
        <sz val="22"/>
        <rFont val="Arial"/>
        <family val="2"/>
      </rPr>
      <t>India</t>
    </r>
    <r>
      <rPr>
        <sz val="22"/>
        <rFont val="Arial"/>
        <family val="2"/>
      </rPr>
      <t xml:space="preserve"> (Exim Bank of India)</t>
    </r>
  </si>
  <si>
    <r>
      <t xml:space="preserve"> </t>
    </r>
    <r>
      <rPr>
        <b/>
        <sz val="22"/>
        <rFont val="Arial"/>
        <family val="2"/>
      </rPr>
      <t>Japan</t>
    </r>
    <r>
      <rPr>
        <sz val="22"/>
        <rFont val="Arial"/>
        <family val="2"/>
      </rPr>
      <t xml:space="preserve"> (JICA)</t>
    </r>
  </si>
  <si>
    <r>
      <rPr>
        <b/>
        <sz val="22"/>
        <rFont val="Arial"/>
        <family val="2"/>
      </rPr>
      <t>France</t>
    </r>
    <r>
      <rPr>
        <sz val="22"/>
        <rFont val="Arial"/>
        <family val="2"/>
      </rPr>
      <t xml:space="preserve"> (AFD)</t>
    </r>
  </si>
  <si>
    <r>
      <rPr>
        <b/>
        <sz val="22"/>
        <rFont val="Arial"/>
        <family val="2"/>
      </rPr>
      <t>China</t>
    </r>
    <r>
      <rPr>
        <sz val="22"/>
        <rFont val="Arial"/>
        <family val="2"/>
      </rPr>
      <t xml:space="preserve"> (Exim Bank of China)</t>
    </r>
  </si>
  <si>
    <t>BILATERAL</t>
  </si>
  <si>
    <t>IFAD</t>
  </si>
  <si>
    <t>IDB</t>
  </si>
  <si>
    <t>EDF</t>
  </si>
  <si>
    <t>BADEA</t>
  </si>
  <si>
    <t>ADF</t>
  </si>
  <si>
    <t>AGTF</t>
  </si>
  <si>
    <t>ADB</t>
  </si>
  <si>
    <t>African Development Bank Group</t>
  </si>
  <si>
    <t>IBRD</t>
  </si>
  <si>
    <t>IDA</t>
  </si>
  <si>
    <t>World Bank Group</t>
  </si>
  <si>
    <t>MULTILATERAL</t>
  </si>
  <si>
    <t>Percentage of Total</t>
  </si>
  <si>
    <t>Outstanding Debt</t>
  </si>
  <si>
    <t>Category</t>
  </si>
  <si>
    <t>in Millions of USD</t>
  </si>
  <si>
    <t>Nigeria's External Debt Stock as at September 30, 2019</t>
  </si>
  <si>
    <t>Domestic Debt Stock Figures for Rivers State was as at December 30, 2018</t>
  </si>
  <si>
    <t>Domestic Debt Stock Figures for Three (3) States, (Bayelsa, Kano and Kastina) were as at June 30, 2019</t>
  </si>
  <si>
    <t xml:space="preserve">Domestic Debt Stock for Thirty one (32)  States, (Abia, Adamawa, Anambra, Akwa Ibom, Bauchi, Benue, Borno, Cross River, Delta,  Ebonyi, Edo, Ekiti, Enugu, Gombe, Imo, Jigawa, Kaduna, Kebbi, Kogi, Kwara, Lagos, Nasarawa, Niger, Ogun, Ondo, Osun, Oyo, Plateau, Sokoto, Taraba, Yobe,  Zamafara and FCT as at September  30, 2019 </t>
  </si>
  <si>
    <t xml:space="preserve">Important Notes </t>
  </si>
  <si>
    <t>FCT</t>
  </si>
  <si>
    <t>ZAMFARA</t>
  </si>
  <si>
    <t>YOBE</t>
  </si>
  <si>
    <t>TARABA</t>
  </si>
  <si>
    <t>SOKOTO</t>
  </si>
  <si>
    <t>RIVERS</t>
  </si>
  <si>
    <t>PLATEAU</t>
  </si>
  <si>
    <t>OYO</t>
  </si>
  <si>
    <t>OSUN</t>
  </si>
  <si>
    <t>ONDO</t>
  </si>
  <si>
    <t>OGUN</t>
  </si>
  <si>
    <t>NIGER</t>
  </si>
  <si>
    <t>NASARAWA</t>
  </si>
  <si>
    <t>LAGOS</t>
  </si>
  <si>
    <t>KWARA</t>
  </si>
  <si>
    <t>KOGI</t>
  </si>
  <si>
    <t>KEBBI</t>
  </si>
  <si>
    <t xml:space="preserve">KATSINA </t>
  </si>
  <si>
    <t>KANO</t>
  </si>
  <si>
    <t>KADUNA</t>
  </si>
  <si>
    <t>JIGAWA</t>
  </si>
  <si>
    <t>IMO</t>
  </si>
  <si>
    <t>GOMBE</t>
  </si>
  <si>
    <t>ENUGU</t>
  </si>
  <si>
    <t>EKITI</t>
  </si>
  <si>
    <t>EDO</t>
  </si>
  <si>
    <t>EBONYI</t>
  </si>
  <si>
    <t>DELTA</t>
  </si>
  <si>
    <t>CROSS-RIVER</t>
  </si>
  <si>
    <t>BORNO</t>
  </si>
  <si>
    <t>BENUE</t>
  </si>
  <si>
    <t>BAYELSA</t>
  </si>
  <si>
    <t>BAUCHI</t>
  </si>
  <si>
    <t>ANAMBRA</t>
  </si>
  <si>
    <t>AKWA IBOM</t>
  </si>
  <si>
    <t>ADAMAWA</t>
  </si>
  <si>
    <t>ABIA</t>
  </si>
  <si>
    <t>STATE</t>
  </si>
  <si>
    <t>SN</t>
  </si>
  <si>
    <t xml:space="preserve">                                                                                                                                                                                                                     AMOUNT IN NAIRA                                                                                                                                                                                               PROVISIONAL</t>
  </si>
  <si>
    <t xml:space="preserve">DOMESTIC DEBT DATA FOR THE 36 STATES OF THE FEDERATION AND THE FEDERAL CAPITAL TERRITORY AS AT SEPTEMBER 30, 2019 </t>
  </si>
  <si>
    <t xml:space="preserve">   TOTAL</t>
  </si>
  <si>
    <t>OIL WARRANT</t>
  </si>
  <si>
    <t>Agency Fees</t>
  </si>
  <si>
    <t>OTHERS</t>
  </si>
  <si>
    <t xml:space="preserve">   5.625% Diaspora Bond 2022</t>
  </si>
  <si>
    <t xml:space="preserve">   7.143% Eurobond 2030</t>
  </si>
  <si>
    <t xml:space="preserve">   9.248% Eurobond 2049</t>
  </si>
  <si>
    <t xml:space="preserve">   7.696% Eurobond 2038</t>
  </si>
  <si>
    <t xml:space="preserve">   8.747% Eurobond 2031</t>
  </si>
  <si>
    <t xml:space="preserve">   7.625% Eurobond 2025</t>
  </si>
  <si>
    <t xml:space="preserve">   6.5% Eurobond 2027
</t>
  </si>
  <si>
    <t xml:space="preserve">   7.625% Eurobond 2047</t>
  </si>
  <si>
    <t xml:space="preserve">   7.875% Eurobond 2032
</t>
  </si>
  <si>
    <t xml:space="preserve">   6.375% Eurobond 2023</t>
  </si>
  <si>
    <t xml:space="preserve">   6.75% Eurobond 2021</t>
  </si>
  <si>
    <t xml:space="preserve">   5.125% Eurobond 2018</t>
  </si>
  <si>
    <t>KFW</t>
  </si>
  <si>
    <t>JICA</t>
  </si>
  <si>
    <t>French Development Agency</t>
  </si>
  <si>
    <t>EXIM Bank of India</t>
  </si>
  <si>
    <t xml:space="preserve">Nigerian Rehabilitation and Upgrading of Abuja-Keffi-Makurdi Road Project </t>
  </si>
  <si>
    <t>Nigerian Zungeru Hydroelectric Project</t>
  </si>
  <si>
    <t>Nigeria Four Airport Terminals Expansion Project</t>
  </si>
  <si>
    <t>Nigeria ICT Infrastructure Backbone Project</t>
  </si>
  <si>
    <t>Nigeria Abuja Light Rail Project</t>
  </si>
  <si>
    <t>Nigeria Railway Modernisation Project (Lagos - Ibadan Section)</t>
  </si>
  <si>
    <t>Nigeria Railway Modernisation Project ( Idu Kaduna Section)</t>
  </si>
  <si>
    <t>Nigeria National Public Security Comm. Sys. Project</t>
  </si>
  <si>
    <t>Nigeria Communication Sattellite</t>
  </si>
  <si>
    <t>EXIM Bank of China</t>
  </si>
  <si>
    <t>A.D.F</t>
  </si>
  <si>
    <t>A.D.B</t>
  </si>
  <si>
    <t>Other Charges</t>
  </si>
  <si>
    <t>Commitment Charges</t>
  </si>
  <si>
    <t xml:space="preserve"> Waiver/ Credit</t>
  </si>
  <si>
    <t xml:space="preserve">Penalty Interest </t>
  </si>
  <si>
    <t>Deferred Service Charge</t>
  </si>
  <si>
    <t>Deferred Interest</t>
  </si>
  <si>
    <t>Deferred Principal</t>
  </si>
  <si>
    <t>Service Fee</t>
  </si>
  <si>
    <t>Interest Fee</t>
  </si>
  <si>
    <t>in Thousands of USD</t>
  </si>
  <si>
    <t xml:space="preserve">Nigeria's Actual External Debt Service Payments in Third Quarter, 2019 
</t>
  </si>
  <si>
    <t>CBN Official Exchange Rate of US$1 to NGN307 as at September 30, 2019 was used in converting External Debt to Naira</t>
  </si>
  <si>
    <t>ii.</t>
  </si>
  <si>
    <t>and the Domestic Debt Stock Figure for Rivers State was as at December 31, 2018.</t>
  </si>
  <si>
    <t>and FCT were as at June 30, 2019, while Domestic Debt Stock for Four (4) States, (Anambra, Bayelsa, Benue,and Nassarawa) were as at March 31, 2019</t>
  </si>
  <si>
    <t>Gombe, Imo, Jigawa, Kaduna, Kano, Katsina, Kebbi, Kogi, Kwara, Lagos, Niger, Ogun, Ondo, Osun, Oyo, Plateau, Sokoto Taraba, Yobe and Zamafara)</t>
  </si>
  <si>
    <t xml:space="preserve">Domestic Debt Stock for Thirty-one  (31)  States, (Abia, Adamawa, Akwa Ibom, Bauchi, Borno, Cross River, Delta,  Ebonyi, Edo, Ekiti, Enugu, </t>
  </si>
  <si>
    <t>i</t>
  </si>
  <si>
    <r>
      <t>Notes</t>
    </r>
    <r>
      <rPr>
        <sz val="8"/>
        <color rgb="FF000000"/>
        <rFont val="Arial"/>
        <family val="2"/>
      </rPr>
      <t xml:space="preserve">: </t>
    </r>
  </si>
  <si>
    <t>Total Public Debt(A+B)</t>
  </si>
  <si>
    <t>C.</t>
  </si>
  <si>
    <t>States &amp; FCT</t>
  </si>
  <si>
    <t>FGN Only</t>
  </si>
  <si>
    <t xml:space="preserve">Total Domestic Debt </t>
  </si>
  <si>
    <t>B.</t>
  </si>
  <si>
    <t>Total External Debt</t>
  </si>
  <si>
    <t>A.</t>
  </si>
  <si>
    <t xml:space="preserve">% of Total </t>
  </si>
  <si>
    <r>
      <t>Amount Outstanding (</t>
    </r>
    <r>
      <rPr>
        <b/>
        <strike/>
        <sz val="11"/>
        <color rgb="FFFFFFFF"/>
        <rFont val="Tahoma"/>
        <family val="2"/>
      </rPr>
      <t>N</t>
    </r>
    <r>
      <rPr>
        <b/>
        <sz val="11"/>
        <color rgb="FFFFFFFF"/>
        <rFont val="Tahoma"/>
        <family val="2"/>
      </rPr>
      <t>’M)</t>
    </r>
  </si>
  <si>
    <t>Amount Outstanding (US$’M)</t>
  </si>
  <si>
    <t>Debt Category</t>
  </si>
  <si>
    <t>Table I: Public Debt Stock - External and Domestic Debt of the FGN, States and FCT as at September 30, 2019</t>
  </si>
  <si>
    <t>NIGERIA’S TOTAL PUBLIC DEBT PORTFOLIO AS AT SEPTEMBER 30, 2019</t>
  </si>
  <si>
    <t>Public Debt Stock - External and Domestic Debt of the FGN, States and FCT as at June 30, 2019</t>
  </si>
  <si>
    <r>
      <t>Amount Outstanding (</t>
    </r>
    <r>
      <rPr>
        <b/>
        <strike/>
        <sz val="12"/>
        <color rgb="FFFFFFFF"/>
        <rFont val="Tahoma"/>
        <family val="2"/>
      </rPr>
      <t>N</t>
    </r>
    <r>
      <rPr>
        <b/>
        <sz val="12"/>
        <color rgb="FFFFFFFF"/>
        <rFont val="Tahoma"/>
        <family val="2"/>
      </rPr>
      <t>’M)</t>
    </r>
  </si>
  <si>
    <t>Analysis of Percentage Increase of Nigeria's Public Debt Q3 &amp; Q2, 2019</t>
  </si>
  <si>
    <t>USD</t>
  </si>
  <si>
    <t>NGN</t>
  </si>
  <si>
    <t xml:space="preserve">Federal Government Actual Domestic Debt Service for April - June, 2019 </t>
  </si>
  <si>
    <t>April</t>
  </si>
  <si>
    <t>May</t>
  </si>
  <si>
    <t>June</t>
  </si>
  <si>
    <t>FGN SUKUK</t>
  </si>
  <si>
    <t>FGN Green Bond</t>
  </si>
  <si>
    <t>NOTE: Variation in the growth rate is due to exchange rate variations within the periods</t>
  </si>
  <si>
    <r>
      <t> </t>
    </r>
    <r>
      <rPr>
        <sz val="10"/>
        <color rgb="FF000000"/>
        <rFont val="Tahoma"/>
        <family val="2"/>
      </rPr>
      <t>Interest</t>
    </r>
  </si>
  <si>
    <r>
      <t> </t>
    </r>
    <r>
      <rPr>
        <sz val="12"/>
        <color rgb="FF000000"/>
        <rFont val="Tahoma"/>
        <family val="2"/>
      </rPr>
      <t>Interest</t>
    </r>
  </si>
  <si>
    <t>% Share of each Debt Instrument</t>
  </si>
  <si>
    <t xml:space="preserve">DEBT STOCK AS AT Q2 </t>
  </si>
  <si>
    <t>DEBT STOCK AS AT Q3</t>
  </si>
  <si>
    <t>% CHANGE IN DEBT STOCK/ STATE, Q3 &amp; Q2</t>
  </si>
  <si>
    <t>% Share of each State to Total Debt Stock, Q3 2019</t>
  </si>
  <si>
    <t>DEBT STOCK AS AT Q2 2</t>
  </si>
  <si>
    <t>% Change of Interest Payment in Domestic Debt Service Q3 &amp; Q2, 2019</t>
  </si>
  <si>
    <t>Percentage Share of each Category to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</si>
</sst>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0.000%"/>
    <numFmt numFmtId="166" formatCode="00,000,000.00"/>
    <numFmt numFmtId="167" formatCode="_(* #,##0.00000000000_);_(* \(#,##0.00000000000\);_(* &quot;-&quot;??_);_(@_)"/>
    <numFmt numFmtId="168" formatCode="_(* #,##0.0_);_(* \(#,##0.0\);_(* &quot;-&quot;??_);_(@_)"/>
    <numFmt numFmtId="169" formatCode="_(* #,##0_);_(* \(#,##0\);_(* &quot;-&quot;??_);_(@_)"/>
    <numFmt numFmtId="170" formatCode="_-* #,##0.00000000000_-;\-* #,##0.00000000000_-;_-* &quot;-&quot;??_-;_-@_-"/>
    <numFmt numFmtId="171" formatCode="#,##0.0000000000_ ;\-#,##0.0000000000\ "/>
    <numFmt numFmtId="172" formatCode="#,##0.000000000_ ;\-#,##0.000000000\ "/>
    <numFmt numFmtId="173" formatCode="#,##0.0000000_ ;\-#,##0.0000000\ "/>
    <numFmt numFmtId="174" formatCode="#,##0.00000_ ;\-#,##0.00000\ "/>
    <numFmt numFmtId="175" formatCode="0.0%"/>
  </numFmts>
  <fonts count="78" x14ac:knownFonts="1">
    <font>
      <sz val="11"/>
      <color rgb="FF000000"/>
      <name val="Calibri"/>
      <family val="2"/>
    </font>
    <font>
      <sz val="11"/>
      <color theme="1"/>
      <name val="Calibri"/>
      <family val="2"/>
      <scheme val="minor"/>
    </font>
    <font>
      <b/>
      <sz val="12"/>
      <color rgb="FF000000"/>
      <name val="Arial Narrow"/>
      <family val="2"/>
    </font>
    <font>
      <b/>
      <sz val="10"/>
      <color rgb="FF000000"/>
      <name val="Times New Roman"/>
      <family val="1"/>
    </font>
    <font>
      <b/>
      <sz val="12"/>
      <color rgb="FF000000"/>
      <name val="Arial"/>
      <family val="2"/>
    </font>
    <font>
      <b/>
      <sz val="10"/>
      <color rgb="FF000000"/>
      <name val="Arial"/>
      <family val="2"/>
    </font>
    <font>
      <sz val="10"/>
      <color rgb="FF000000"/>
      <name val="Arial"/>
      <family val="2"/>
    </font>
    <font>
      <sz val="11"/>
      <color rgb="FF000000"/>
      <name val="Calibri"/>
      <family val="2"/>
    </font>
    <font>
      <b/>
      <sz val="11"/>
      <color rgb="FF000000"/>
      <name val="Calibri"/>
      <family val="2"/>
    </font>
    <font>
      <sz val="10"/>
      <name val="Arial"/>
      <family val="2"/>
    </font>
    <font>
      <sz val="12"/>
      <name val="Arial"/>
      <family val="2"/>
    </font>
    <font>
      <sz val="16"/>
      <name val="Arial"/>
      <family val="2"/>
    </font>
    <font>
      <sz val="26"/>
      <name val="Arial"/>
      <family val="2"/>
    </font>
    <font>
      <i/>
      <sz val="11"/>
      <name val="Arial"/>
      <family val="2"/>
    </font>
    <font>
      <b/>
      <i/>
      <sz val="12"/>
      <name val="Arial"/>
      <family val="2"/>
    </font>
    <font>
      <b/>
      <sz val="10"/>
      <name val="Arial Narrow"/>
      <family val="2"/>
    </font>
    <font>
      <b/>
      <i/>
      <sz val="13"/>
      <name val="Arial"/>
      <family val="2"/>
    </font>
    <font>
      <b/>
      <i/>
      <sz val="16"/>
      <name val="Arial"/>
      <family val="2"/>
    </font>
    <font>
      <b/>
      <sz val="10"/>
      <name val="Arial"/>
      <family val="2"/>
    </font>
    <font>
      <sz val="20"/>
      <name val="Arial"/>
      <family val="2"/>
    </font>
    <font>
      <b/>
      <sz val="24"/>
      <name val="Arial Narrow"/>
      <family val="2"/>
    </font>
    <font>
      <b/>
      <sz val="22"/>
      <name val="Arial"/>
      <family val="2"/>
    </font>
    <font>
      <sz val="22"/>
      <name val="Arial"/>
      <family val="2"/>
    </font>
    <font>
      <b/>
      <i/>
      <sz val="20"/>
      <name val="Arial"/>
      <family val="2"/>
    </font>
    <font>
      <b/>
      <i/>
      <sz val="22"/>
      <name val="Arial"/>
      <family val="2"/>
    </font>
    <font>
      <sz val="22"/>
      <color indexed="8"/>
      <name val="Bookman Old Style"/>
      <family val="1"/>
    </font>
    <font>
      <sz val="18"/>
      <name val="Arial"/>
      <family val="2"/>
    </font>
    <font>
      <b/>
      <sz val="24"/>
      <name val="Arial"/>
      <family val="2"/>
    </font>
    <font>
      <b/>
      <i/>
      <sz val="18"/>
      <name val="Arial"/>
      <family val="2"/>
    </font>
    <font>
      <sz val="11"/>
      <name val="Calibri"/>
      <family val="2"/>
      <scheme val="minor"/>
    </font>
    <font>
      <sz val="10"/>
      <name val="Calibri"/>
      <family val="2"/>
      <scheme val="minor"/>
    </font>
    <font>
      <sz val="10"/>
      <color theme="1"/>
      <name val="Calibri"/>
      <family val="2"/>
      <scheme val="minor"/>
    </font>
    <font>
      <b/>
      <i/>
      <sz val="10"/>
      <name val="Trebuchet MS"/>
      <family val="2"/>
    </font>
    <font>
      <b/>
      <sz val="10"/>
      <color rgb="FFFF0000"/>
      <name val="Trebuchet MS"/>
      <family val="2"/>
    </font>
    <font>
      <b/>
      <i/>
      <sz val="10"/>
      <color theme="1"/>
      <name val="Trebuchet MS"/>
      <family val="2"/>
    </font>
    <font>
      <b/>
      <sz val="10"/>
      <name val="Trebuchet MS"/>
      <family val="2"/>
    </font>
    <font>
      <b/>
      <sz val="16"/>
      <name val="Trebuchet MS"/>
      <family val="2"/>
    </font>
    <font>
      <b/>
      <sz val="11"/>
      <color theme="1"/>
      <name val="Trebuchet MS"/>
      <family val="2"/>
    </font>
    <font>
      <sz val="12"/>
      <color theme="1"/>
      <name val="Calibri"/>
      <family val="2"/>
      <scheme val="minor"/>
    </font>
    <font>
      <sz val="16"/>
      <name val="Trebuchet MS"/>
      <family val="2"/>
    </font>
    <font>
      <sz val="14"/>
      <name val="Trebuchet MS"/>
      <family val="2"/>
    </font>
    <font>
      <sz val="14"/>
      <color rgb="FF000000"/>
      <name val="Trebuchet MS"/>
      <family val="2"/>
    </font>
    <font>
      <sz val="14"/>
      <color theme="1"/>
      <name val="Trebuchet MS"/>
      <family val="2"/>
    </font>
    <font>
      <b/>
      <sz val="12"/>
      <color theme="1"/>
      <name val="Calibri"/>
      <family val="2"/>
      <scheme val="minor"/>
    </font>
    <font>
      <sz val="12"/>
      <name val="Calibri"/>
      <family val="2"/>
      <scheme val="minor"/>
    </font>
    <font>
      <b/>
      <sz val="12"/>
      <name val="Trebuchet MS"/>
      <family val="2"/>
    </font>
    <font>
      <b/>
      <sz val="14"/>
      <name val="Trebuchet MS"/>
      <family val="2"/>
    </font>
    <font>
      <b/>
      <sz val="12"/>
      <name val="Arial"/>
      <family val="2"/>
    </font>
    <font>
      <b/>
      <sz val="30"/>
      <name val="Arial"/>
      <family val="2"/>
    </font>
    <font>
      <sz val="30"/>
      <name val="Arial"/>
      <family val="2"/>
    </font>
    <font>
      <sz val="30"/>
      <color rgb="FF000000"/>
      <name val="Arial"/>
      <family val="2"/>
    </font>
    <font>
      <b/>
      <sz val="26"/>
      <name val="Arial"/>
      <family val="2"/>
    </font>
    <font>
      <b/>
      <sz val="48"/>
      <name val="Arial"/>
      <family val="2"/>
    </font>
    <font>
      <sz val="28"/>
      <name val="Arial"/>
      <family val="2"/>
    </font>
    <font>
      <b/>
      <sz val="36"/>
      <name val="Arial"/>
      <family val="2"/>
    </font>
    <font>
      <b/>
      <sz val="28"/>
      <name val="Arial"/>
      <family val="2"/>
    </font>
    <font>
      <sz val="9"/>
      <color rgb="FF000000"/>
      <name val="Arial Narrow"/>
      <family val="2"/>
    </font>
    <font>
      <sz val="10"/>
      <color rgb="FF000000"/>
      <name val="Arial Narrow"/>
      <family val="2"/>
    </font>
    <font>
      <b/>
      <sz val="8"/>
      <color rgb="FF000000"/>
      <name val="Arial"/>
      <family val="2"/>
    </font>
    <font>
      <sz val="8"/>
      <color rgb="FF000000"/>
      <name val="Arial"/>
      <family val="2"/>
    </font>
    <font>
      <b/>
      <sz val="11"/>
      <color rgb="FF000000"/>
      <name val="Tahoma"/>
      <family val="2"/>
    </font>
    <font>
      <sz val="11"/>
      <color rgb="FF000000"/>
      <name val="Tahoma"/>
      <family val="2"/>
    </font>
    <font>
      <b/>
      <sz val="11"/>
      <color rgb="FFFFFFFF"/>
      <name val="Tahoma"/>
      <family val="2"/>
    </font>
    <font>
      <b/>
      <strike/>
      <sz val="11"/>
      <color rgb="FFFFFFFF"/>
      <name val="Tahoma"/>
      <family val="2"/>
    </font>
    <font>
      <b/>
      <sz val="10"/>
      <color rgb="FF000000"/>
      <name val="Tahoma"/>
      <family val="2"/>
    </font>
    <font>
      <b/>
      <sz val="1"/>
      <color rgb="FF000000"/>
      <name val="Tahoma"/>
      <family val="2"/>
    </font>
    <font>
      <b/>
      <sz val="13"/>
      <color rgb="FF000000"/>
      <name val="Tahoma"/>
      <family val="2"/>
    </font>
    <font>
      <b/>
      <sz val="7"/>
      <color rgb="FF000000"/>
      <name val="Calibri"/>
      <family val="2"/>
    </font>
    <font>
      <b/>
      <sz val="12"/>
      <color rgb="FF000000"/>
      <name val="Tahoma"/>
      <family val="2"/>
    </font>
    <font>
      <b/>
      <sz val="12"/>
      <color rgb="FFFFFFFF"/>
      <name val="Tahoma"/>
      <family val="2"/>
    </font>
    <font>
      <b/>
      <strike/>
      <sz val="12"/>
      <color rgb="FFFFFFFF"/>
      <name val="Tahoma"/>
      <family val="2"/>
    </font>
    <font>
      <b/>
      <sz val="12"/>
      <color rgb="FF000000"/>
      <name val="Calibri"/>
      <family val="2"/>
    </font>
    <font>
      <sz val="12"/>
      <color rgb="FF000000"/>
      <name val="Tahoma"/>
      <family val="2"/>
    </font>
    <font>
      <sz val="12"/>
      <color rgb="FF000000"/>
      <name val="Calibri"/>
      <family val="2"/>
    </font>
    <font>
      <b/>
      <sz val="16"/>
      <color rgb="FF000000"/>
      <name val="Tahoma"/>
      <family val="2"/>
    </font>
    <font>
      <sz val="10"/>
      <color rgb="FF000000"/>
      <name val="Tahoma"/>
      <family val="2"/>
    </font>
    <font>
      <sz val="8"/>
      <name val="Calibri"/>
      <family val="2"/>
    </font>
    <font>
      <b/>
      <sz val="12"/>
      <color rgb="FFFFFF00"/>
      <name val="Trebuchet MS"/>
      <family val="2"/>
    </font>
  </fonts>
  <fills count="17">
    <fill>
      <patternFill patternType="none"/>
    </fill>
    <fill>
      <patternFill patternType="gray125"/>
    </fill>
    <fill>
      <patternFill patternType="solid">
        <fgColor rgb="FF9BC2E6"/>
        <bgColor rgb="FF9BC2E6"/>
      </patternFill>
    </fill>
    <fill>
      <patternFill patternType="solid">
        <fgColor rgb="FFDDEBF7"/>
        <bgColor rgb="FFDDEBF7"/>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DBE5F1"/>
        <bgColor rgb="FFDBE5F1"/>
      </patternFill>
    </fill>
    <fill>
      <patternFill patternType="solid">
        <fgColor rgb="FFFFFFFF"/>
        <bgColor rgb="FFFFFFFF"/>
      </patternFill>
    </fill>
    <fill>
      <patternFill patternType="solid">
        <fgColor rgb="FFD9E1F2"/>
        <bgColor rgb="FFD9E1F2"/>
      </patternFill>
    </fill>
    <fill>
      <patternFill patternType="solid">
        <fgColor rgb="FF4F81BD"/>
        <bgColor rgb="FF4F81BD"/>
      </patternFill>
    </fill>
    <fill>
      <patternFill patternType="solid">
        <fgColor theme="9" tint="0.59999389629810485"/>
        <bgColor indexed="64"/>
      </patternFill>
    </fill>
    <fill>
      <patternFill patternType="solid">
        <fgColor indexed="65"/>
        <bgColor rgb="FF000000"/>
      </patternFill>
    </fill>
    <fill>
      <patternFill patternType="solid">
        <fgColor rgb="FFFFFF00"/>
        <bgColor rgb="FF000000"/>
      </patternFill>
    </fill>
  </fills>
  <borders count="62">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rgb="FF000000"/>
      </left>
      <right/>
      <top/>
      <bottom/>
      <diagonal/>
    </border>
    <border>
      <left style="medium">
        <color indexed="64"/>
      </left>
      <right style="medium">
        <color indexed="64"/>
      </right>
      <top style="medium">
        <color indexed="64"/>
      </top>
      <bottom style="medium">
        <color rgb="FF000000"/>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theme="9" tint="0.39997558519241921"/>
      </right>
      <top style="thin">
        <color theme="9" tint="0.39997558519241921"/>
      </top>
      <bottom style="thin">
        <color theme="9" tint="0.39997558519241921"/>
      </bottom>
      <diagonal/>
    </border>
    <border>
      <left style="medium">
        <color indexed="64"/>
      </left>
      <right style="medium">
        <color indexed="64"/>
      </right>
      <top/>
      <bottom/>
      <diagonal/>
    </border>
    <border>
      <left/>
      <right style="medium">
        <color indexed="64"/>
      </right>
      <top/>
      <bottom/>
      <diagonal/>
    </border>
    <border>
      <left style="thin">
        <color rgb="FF000000"/>
      </left>
      <right style="medium">
        <color indexed="64"/>
      </right>
      <top/>
      <bottom style="medium">
        <color indexed="64"/>
      </bottom>
      <diagonal/>
    </border>
    <border>
      <left/>
      <right/>
      <top style="medium">
        <color rgb="FF000000"/>
      </top>
      <bottom style="medium">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s>
  <cellStyleXfs count="12">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xf numFmtId="164" fontId="9" fillId="0" borderId="0" applyFont="0" applyFill="0" applyBorder="0" applyAlignment="0" applyProtection="0"/>
    <xf numFmtId="9" fontId="9" fillId="0" borderId="0" applyFont="0" applyFill="0" applyBorder="0" applyAlignment="0" applyProtection="0"/>
    <xf numFmtId="0" fontId="1" fillId="0" borderId="0"/>
    <xf numFmtId="164" fontId="1" fillId="0" borderId="0" applyFont="0" applyFill="0" applyBorder="0" applyAlignment="0" applyProtection="0"/>
    <xf numFmtId="0" fontId="9" fillId="0" borderId="0"/>
    <xf numFmtId="0" fontId="10" fillId="0" borderId="0"/>
    <xf numFmtId="164" fontId="9" fillId="0" borderId="0" applyFont="0" applyFill="0" applyBorder="0" applyAlignment="0" applyProtection="0"/>
    <xf numFmtId="0" fontId="7" fillId="0" borderId="0"/>
  </cellStyleXfs>
  <cellXfs count="372">
    <xf numFmtId="0" fontId="0" fillId="0" borderId="0" xfId="0"/>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3" borderId="4" xfId="0" applyFont="1" applyFill="1" applyBorder="1" applyAlignment="1">
      <alignment vertical="center"/>
    </xf>
    <xf numFmtId="4" fontId="6" fillId="3" borderId="5" xfId="0" applyNumberFormat="1" applyFont="1" applyFill="1" applyBorder="1" applyAlignment="1">
      <alignment horizontal="right" vertical="center"/>
    </xf>
    <xf numFmtId="10" fontId="6" fillId="3" borderId="5" xfId="0" applyNumberFormat="1" applyFont="1" applyFill="1" applyBorder="1" applyAlignment="1">
      <alignment horizontal="right" vertical="center"/>
    </xf>
    <xf numFmtId="0" fontId="6" fillId="0" borderId="4" xfId="0" applyFont="1" applyBorder="1" applyAlignment="1">
      <alignment vertical="center"/>
    </xf>
    <xf numFmtId="4" fontId="6" fillId="0" borderId="5" xfId="0" applyNumberFormat="1" applyFont="1" applyBorder="1" applyAlignment="1">
      <alignment horizontal="right" vertical="center"/>
    </xf>
    <xf numFmtId="10" fontId="6" fillId="0" borderId="5" xfId="0" applyNumberFormat="1" applyFont="1" applyBorder="1" applyAlignment="1">
      <alignment horizontal="right" vertical="center"/>
    </xf>
    <xf numFmtId="0" fontId="5" fillId="3" borderId="4" xfId="0" applyFont="1" applyFill="1" applyBorder="1" applyAlignment="1">
      <alignment vertical="center"/>
    </xf>
    <xf numFmtId="4" fontId="5" fillId="3" borderId="5" xfId="0" applyNumberFormat="1" applyFont="1" applyFill="1" applyBorder="1" applyAlignment="1">
      <alignment horizontal="right" vertical="center"/>
    </xf>
    <xf numFmtId="10" fontId="5" fillId="3" borderId="5" xfId="0" applyNumberFormat="1" applyFont="1" applyFill="1" applyBorder="1" applyAlignment="1">
      <alignment horizontal="right" vertical="center"/>
    </xf>
    <xf numFmtId="0" fontId="0" fillId="0" borderId="0" xfId="0" applyAlignment="1">
      <alignment vertical="center"/>
    </xf>
    <xf numFmtId="0" fontId="9" fillId="0" borderId="0" xfId="3"/>
    <xf numFmtId="0" fontId="10" fillId="0" borderId="0" xfId="3" applyFont="1"/>
    <xf numFmtId="164" fontId="11" fillId="0" borderId="0" xfId="4" applyFont="1"/>
    <xf numFmtId="0" fontId="12" fillId="0" borderId="0" xfId="3" applyFont="1"/>
    <xf numFmtId="165" fontId="10" fillId="0" borderId="0" xfId="5" applyNumberFormat="1" applyFont="1"/>
    <xf numFmtId="0" fontId="13" fillId="0" borderId="0" xfId="3" applyFont="1"/>
    <xf numFmtId="43" fontId="10" fillId="0" borderId="0" xfId="3" applyNumberFormat="1" applyFont="1"/>
    <xf numFmtId="0" fontId="14" fillId="0" borderId="0" xfId="3" applyFont="1" applyAlignment="1">
      <alignment horizontal="left"/>
    </xf>
    <xf numFmtId="0" fontId="14" fillId="0" borderId="0" xfId="3" applyFont="1" applyAlignment="1">
      <alignment horizontal="right"/>
    </xf>
    <xf numFmtId="0" fontId="14" fillId="0" borderId="0" xfId="3" applyFont="1"/>
    <xf numFmtId="4" fontId="15" fillId="0" borderId="0" xfId="3" applyNumberFormat="1" applyFont="1"/>
    <xf numFmtId="0" fontId="16" fillId="0" borderId="0" xfId="3" applyFont="1"/>
    <xf numFmtId="0" fontId="17" fillId="0" borderId="0" xfId="3" applyFont="1"/>
    <xf numFmtId="43" fontId="17" fillId="0" borderId="0" xfId="3" applyNumberFormat="1" applyFont="1"/>
    <xf numFmtId="164" fontId="17" fillId="0" borderId="0" xfId="4" applyFont="1"/>
    <xf numFmtId="0" fontId="17" fillId="0" borderId="0" xfId="3" applyFont="1" applyAlignment="1">
      <alignment horizontal="left"/>
    </xf>
    <xf numFmtId="0" fontId="16" fillId="0" borderId="0" xfId="3" applyFont="1" applyAlignment="1">
      <alignment horizontal="left"/>
    </xf>
    <xf numFmtId="164" fontId="18" fillId="0" borderId="0" xfId="4" applyFont="1" applyBorder="1" applyAlignment="1">
      <alignment horizontal="center"/>
    </xf>
    <xf numFmtId="0" fontId="11" fillId="0" borderId="0" xfId="3" applyFont="1"/>
    <xf numFmtId="0" fontId="19" fillId="4" borderId="0" xfId="3" applyFont="1" applyFill="1"/>
    <xf numFmtId="43" fontId="19" fillId="4" borderId="0" xfId="3" applyNumberFormat="1" applyFont="1" applyFill="1"/>
    <xf numFmtId="4" fontId="20" fillId="4" borderId="0" xfId="3" applyNumberFormat="1" applyFont="1" applyFill="1"/>
    <xf numFmtId="10" fontId="21" fillId="4" borderId="6" xfId="5" applyNumberFormat="1" applyFont="1" applyFill="1" applyBorder="1" applyAlignment="1">
      <alignment horizontal="right"/>
    </xf>
    <xf numFmtId="164" fontId="21" fillId="4" borderId="7" xfId="4" applyFont="1" applyFill="1" applyBorder="1"/>
    <xf numFmtId="0" fontId="21" fillId="4" borderId="8" xfId="3" applyFont="1" applyFill="1" applyBorder="1"/>
    <xf numFmtId="0" fontId="19" fillId="5" borderId="0" xfId="3" applyFont="1" applyFill="1"/>
    <xf numFmtId="164" fontId="19" fillId="5" borderId="0" xfId="4" applyFont="1" applyFill="1"/>
    <xf numFmtId="10" fontId="21" fillId="5" borderId="9" xfId="5" applyNumberFormat="1" applyFont="1" applyFill="1" applyBorder="1" applyAlignment="1">
      <alignment horizontal="right"/>
    </xf>
    <xf numFmtId="164" fontId="21" fillId="5" borderId="10" xfId="4" applyFont="1" applyFill="1" applyBorder="1" applyAlignment="1">
      <alignment horizontal="right"/>
    </xf>
    <xf numFmtId="0" fontId="21" fillId="5" borderId="11" xfId="3" applyFont="1" applyFill="1" applyBorder="1" applyAlignment="1">
      <alignment horizontal="left"/>
    </xf>
    <xf numFmtId="164" fontId="19" fillId="4" borderId="0" xfId="4" applyFont="1" applyFill="1"/>
    <xf numFmtId="10" fontId="22" fillId="4" borderId="9" xfId="5" applyNumberFormat="1" applyFont="1" applyFill="1" applyBorder="1" applyAlignment="1">
      <alignment horizontal="right"/>
    </xf>
    <xf numFmtId="39" fontId="22" fillId="4" borderId="10" xfId="4" applyNumberFormat="1" applyFont="1" applyFill="1" applyBorder="1" applyAlignment="1">
      <alignment horizontal="right"/>
    </xf>
    <xf numFmtId="0" fontId="22" fillId="4" borderId="11" xfId="3" applyFont="1" applyFill="1" applyBorder="1" applyAlignment="1">
      <alignment horizontal="left"/>
    </xf>
    <xf numFmtId="39" fontId="22" fillId="5" borderId="10" xfId="4" applyNumberFormat="1" applyFont="1" applyFill="1" applyBorder="1" applyAlignment="1">
      <alignment horizontal="right"/>
    </xf>
    <xf numFmtId="0" fontId="22" fillId="5" borderId="11" xfId="3" applyFont="1" applyFill="1" applyBorder="1" applyAlignment="1">
      <alignment horizontal="left"/>
    </xf>
    <xf numFmtId="39" fontId="21" fillId="4" borderId="9" xfId="4" applyNumberFormat="1" applyFont="1" applyFill="1" applyBorder="1" applyAlignment="1">
      <alignment horizontal="right"/>
    </xf>
    <xf numFmtId="39" fontId="21" fillId="4" borderId="10" xfId="4" applyNumberFormat="1" applyFont="1" applyFill="1" applyBorder="1" applyAlignment="1">
      <alignment horizontal="right"/>
    </xf>
    <xf numFmtId="0" fontId="21" fillId="4" borderId="11" xfId="3" applyFont="1" applyFill="1" applyBorder="1"/>
    <xf numFmtId="164" fontId="22" fillId="4" borderId="10" xfId="4" applyFont="1" applyFill="1" applyBorder="1" applyAlignment="1">
      <alignment horizontal="right"/>
    </xf>
    <xf numFmtId="164" fontId="22" fillId="5" borderId="10" xfId="4" applyFont="1" applyFill="1" applyBorder="1" applyAlignment="1">
      <alignment horizontal="right"/>
    </xf>
    <xf numFmtId="0" fontId="22" fillId="5" borderId="9" xfId="3" applyFont="1" applyFill="1" applyBorder="1"/>
    <xf numFmtId="0" fontId="22" fillId="5" borderId="10" xfId="3" applyFont="1" applyFill="1" applyBorder="1"/>
    <xf numFmtId="0" fontId="21" fillId="5" borderId="11" xfId="3" applyFont="1" applyFill="1" applyBorder="1"/>
    <xf numFmtId="0" fontId="23" fillId="4" borderId="0" xfId="3" applyFont="1" applyFill="1"/>
    <xf numFmtId="10" fontId="21" fillId="4" borderId="9" xfId="5" applyNumberFormat="1" applyFont="1" applyFill="1" applyBorder="1" applyAlignment="1">
      <alignment horizontal="right"/>
    </xf>
    <xf numFmtId="164" fontId="24" fillId="4" borderId="10" xfId="4" applyFont="1" applyFill="1" applyBorder="1" applyAlignment="1">
      <alignment horizontal="right"/>
    </xf>
    <xf numFmtId="0" fontId="22" fillId="5" borderId="11" xfId="3" applyFont="1" applyFill="1" applyBorder="1"/>
    <xf numFmtId="0" fontId="22" fillId="4" borderId="11" xfId="3" applyFont="1" applyFill="1" applyBorder="1"/>
    <xf numFmtId="166" fontId="25" fillId="5" borderId="0" xfId="3" applyNumberFormat="1" applyFont="1" applyFill="1" applyAlignment="1" applyProtection="1">
      <alignment horizontal="right" vertical="top"/>
      <protection locked="0"/>
    </xf>
    <xf numFmtId="164" fontId="22" fillId="4" borderId="9" xfId="4" applyFont="1" applyFill="1" applyBorder="1" applyAlignment="1">
      <alignment horizontal="right"/>
    </xf>
    <xf numFmtId="164" fontId="19" fillId="5" borderId="0" xfId="3" applyNumberFormat="1" applyFont="1" applyFill="1"/>
    <xf numFmtId="164" fontId="22" fillId="5" borderId="9" xfId="4" applyFont="1" applyFill="1" applyBorder="1" applyAlignment="1">
      <alignment horizontal="center"/>
    </xf>
    <xf numFmtId="164" fontId="22" fillId="5" borderId="10" xfId="4" applyFont="1" applyFill="1" applyBorder="1" applyAlignment="1">
      <alignment horizontal="center"/>
    </xf>
    <xf numFmtId="164" fontId="22" fillId="4" borderId="9" xfId="4" applyFont="1" applyFill="1" applyBorder="1" applyAlignment="1">
      <alignment horizontal="center"/>
    </xf>
    <xf numFmtId="164" fontId="22" fillId="4" borderId="10" xfId="4" applyFont="1" applyFill="1" applyBorder="1" applyAlignment="1">
      <alignment horizontal="center"/>
    </xf>
    <xf numFmtId="0" fontId="26" fillId="6" borderId="0" xfId="3" applyFont="1" applyFill="1"/>
    <xf numFmtId="0" fontId="27" fillId="6" borderId="12" xfId="3" applyFont="1" applyFill="1" applyBorder="1" applyAlignment="1">
      <alignment horizontal="center" wrapText="1"/>
    </xf>
    <xf numFmtId="0" fontId="27" fillId="6" borderId="13" xfId="3" applyFont="1" applyFill="1" applyBorder="1" applyAlignment="1">
      <alignment horizontal="center" wrapText="1"/>
    </xf>
    <xf numFmtId="0" fontId="27" fillId="6" borderId="14" xfId="3" applyFont="1" applyFill="1" applyBorder="1"/>
    <xf numFmtId="0" fontId="28" fillId="0" borderId="0" xfId="3" applyFont="1" applyAlignment="1">
      <alignment horizontal="left"/>
    </xf>
    <xf numFmtId="0" fontId="19" fillId="0" borderId="0" xfId="3" applyFont="1" applyAlignment="1">
      <alignment horizontal="left"/>
    </xf>
    <xf numFmtId="0" fontId="1" fillId="0" borderId="0" xfId="6"/>
    <xf numFmtId="0" fontId="1" fillId="5" borderId="0" xfId="6" applyFill="1"/>
    <xf numFmtId="164" fontId="29" fillId="0" borderId="0" xfId="7" applyFont="1"/>
    <xf numFmtId="0" fontId="1" fillId="0" borderId="0" xfId="6" applyAlignment="1">
      <alignment horizontal="center"/>
    </xf>
    <xf numFmtId="164" fontId="30" fillId="0" borderId="0" xfId="7" applyFont="1"/>
    <xf numFmtId="0" fontId="31" fillId="0" borderId="0" xfId="6" applyFont="1"/>
    <xf numFmtId="0" fontId="31" fillId="0" borderId="0" xfId="6" applyFont="1" applyAlignment="1">
      <alignment horizontal="center"/>
    </xf>
    <xf numFmtId="164" fontId="32" fillId="0" borderId="0" xfId="7" applyFont="1" applyAlignment="1">
      <alignment horizontal="right"/>
    </xf>
    <xf numFmtId="0" fontId="33" fillId="0" borderId="0" xfId="6" applyFont="1"/>
    <xf numFmtId="0" fontId="34" fillId="0" borderId="0" xfId="6" applyFont="1" applyAlignment="1">
      <alignment horizontal="center" vertical="center" wrapText="1"/>
    </xf>
    <xf numFmtId="0" fontId="35" fillId="0" borderId="0" xfId="6" applyFont="1" applyAlignment="1">
      <alignment vertical="center" wrapText="1"/>
    </xf>
    <xf numFmtId="164" fontId="36" fillId="0" borderId="0" xfId="7" applyFont="1" applyAlignment="1">
      <alignment horizontal="right"/>
    </xf>
    <xf numFmtId="0" fontId="37" fillId="0" borderId="15" xfId="6" applyFont="1" applyBorder="1" applyAlignment="1">
      <alignment horizontal="left"/>
    </xf>
    <xf numFmtId="0" fontId="38" fillId="0" borderId="0" xfId="6" applyFont="1"/>
    <xf numFmtId="0" fontId="38" fillId="5" borderId="0" xfId="6" applyFont="1" applyFill="1"/>
    <xf numFmtId="0" fontId="38" fillId="7" borderId="0" xfId="6" applyFont="1" applyFill="1"/>
    <xf numFmtId="164" fontId="40" fillId="0" borderId="17" xfId="7" applyFont="1" applyBorder="1"/>
    <xf numFmtId="0" fontId="41" fillId="0" borderId="18" xfId="6" applyFont="1" applyBorder="1"/>
    <xf numFmtId="0" fontId="42" fillId="0" borderId="19" xfId="6" applyFont="1" applyBorder="1" applyAlignment="1">
      <alignment horizontal="center"/>
    </xf>
    <xf numFmtId="0" fontId="41" fillId="0" borderId="20" xfId="6" applyFont="1" applyBorder="1"/>
    <xf numFmtId="0" fontId="42" fillId="0" borderId="21" xfId="6" applyFont="1" applyBorder="1" applyAlignment="1">
      <alignment horizontal="center"/>
    </xf>
    <xf numFmtId="0" fontId="43" fillId="7" borderId="0" xfId="6" applyFont="1" applyFill="1"/>
    <xf numFmtId="0" fontId="43" fillId="5" borderId="0" xfId="6" applyFont="1" applyFill="1"/>
    <xf numFmtId="0" fontId="41" fillId="5" borderId="20" xfId="6" applyFont="1" applyFill="1" applyBorder="1"/>
    <xf numFmtId="0" fontId="38" fillId="0" borderId="10" xfId="6" applyFont="1" applyBorder="1"/>
    <xf numFmtId="0" fontId="38" fillId="7" borderId="10" xfId="6" applyFont="1" applyFill="1" applyBorder="1"/>
    <xf numFmtId="0" fontId="43" fillId="7" borderId="10" xfId="6" applyFont="1" applyFill="1" applyBorder="1"/>
    <xf numFmtId="0" fontId="38" fillId="5" borderId="10" xfId="6" applyFont="1" applyFill="1" applyBorder="1"/>
    <xf numFmtId="0" fontId="38" fillId="8" borderId="10" xfId="6" applyFont="1" applyFill="1" applyBorder="1"/>
    <xf numFmtId="0" fontId="43" fillId="0" borderId="10" xfId="6" applyFont="1" applyBorder="1"/>
    <xf numFmtId="0" fontId="41" fillId="0" borderId="22" xfId="6" applyFont="1" applyBorder="1"/>
    <xf numFmtId="0" fontId="42" fillId="0" borderId="17" xfId="6" applyFont="1" applyBorder="1" applyAlignment="1">
      <alignment horizontal="center"/>
    </xf>
    <xf numFmtId="0" fontId="44" fillId="9" borderId="0" xfId="6" applyFont="1" applyFill="1" applyAlignment="1">
      <alignment vertical="center" wrapText="1"/>
    </xf>
    <xf numFmtId="0" fontId="44" fillId="5" borderId="0" xfId="6" applyFont="1" applyFill="1" applyAlignment="1">
      <alignment vertical="center" wrapText="1"/>
    </xf>
    <xf numFmtId="164" fontId="45" fillId="9" borderId="16" xfId="7" applyFont="1" applyFill="1" applyBorder="1" applyAlignment="1">
      <alignment horizontal="center" vertical="center" wrapText="1"/>
    </xf>
    <xf numFmtId="0" fontId="45" fillId="9" borderId="16" xfId="6" applyFont="1" applyFill="1" applyBorder="1" applyAlignment="1">
      <alignment horizontal="center" vertical="center" wrapText="1"/>
    </xf>
    <xf numFmtId="0" fontId="9" fillId="0" borderId="0" xfId="8"/>
    <xf numFmtId="0" fontId="9" fillId="0" borderId="0" xfId="8" applyAlignment="1">
      <alignment wrapText="1"/>
    </xf>
    <xf numFmtId="164" fontId="9" fillId="0" borderId="0" xfId="7" applyFont="1"/>
    <xf numFmtId="167" fontId="47" fillId="0" borderId="0" xfId="7" applyNumberFormat="1" applyFont="1"/>
    <xf numFmtId="164" fontId="9" fillId="0" borderId="0" xfId="8" applyNumberFormat="1"/>
    <xf numFmtId="164" fontId="9" fillId="8" borderId="0" xfId="7" applyFont="1" applyFill="1"/>
    <xf numFmtId="164" fontId="18" fillId="0" borderId="0" xfId="8" applyNumberFormat="1" applyFont="1"/>
    <xf numFmtId="164" fontId="18" fillId="0" borderId="0" xfId="7" applyFont="1"/>
    <xf numFmtId="164" fontId="47" fillId="0" borderId="0" xfId="8" applyNumberFormat="1" applyFont="1"/>
    <xf numFmtId="164" fontId="10" fillId="0" borderId="0" xfId="7" applyFont="1"/>
    <xf numFmtId="164" fontId="47" fillId="0" borderId="0" xfId="8" applyNumberFormat="1" applyFont="1" applyAlignment="1">
      <alignment wrapText="1"/>
    </xf>
    <xf numFmtId="164" fontId="10" fillId="0" borderId="0" xfId="7" applyFont="1" applyAlignment="1">
      <alignment wrapText="1"/>
    </xf>
    <xf numFmtId="0" fontId="10" fillId="0" borderId="0" xfId="8" applyFont="1"/>
    <xf numFmtId="164" fontId="47" fillId="0" borderId="0" xfId="7" applyFont="1"/>
    <xf numFmtId="164" fontId="10" fillId="0" borderId="0" xfId="7" applyFont="1" applyFill="1"/>
    <xf numFmtId="164" fontId="9" fillId="0" borderId="0" xfId="7" applyFont="1" applyFill="1"/>
    <xf numFmtId="167" fontId="10" fillId="0" borderId="0" xfId="7" applyNumberFormat="1" applyFont="1"/>
    <xf numFmtId="0" fontId="10" fillId="0" borderId="0" xfId="8" applyFont="1" applyAlignment="1">
      <alignment horizontal="right"/>
    </xf>
    <xf numFmtId="168" fontId="10" fillId="0" borderId="0" xfId="7" applyNumberFormat="1" applyFont="1"/>
    <xf numFmtId="169" fontId="10" fillId="0" borderId="0" xfId="7" applyNumberFormat="1" applyFont="1"/>
    <xf numFmtId="2" fontId="10" fillId="0" borderId="0" xfId="8" applyNumberFormat="1" applyFont="1"/>
    <xf numFmtId="43" fontId="10" fillId="0" borderId="0" xfId="8" applyNumberFormat="1" applyFont="1"/>
    <xf numFmtId="170" fontId="10" fillId="0" borderId="0" xfId="8" applyNumberFormat="1" applyFont="1"/>
    <xf numFmtId="164" fontId="10" fillId="0" borderId="0" xfId="8" applyNumberFormat="1" applyFont="1"/>
    <xf numFmtId="0" fontId="47" fillId="0" borderId="0" xfId="8" applyFont="1"/>
    <xf numFmtId="0" fontId="12" fillId="0" borderId="0" xfId="8" applyFont="1"/>
    <xf numFmtId="0" fontId="12" fillId="0" borderId="0" xfId="8" applyFont="1" applyAlignment="1">
      <alignment wrapText="1"/>
    </xf>
    <xf numFmtId="171" fontId="12" fillId="0" borderId="0" xfId="8" applyNumberFormat="1" applyFont="1"/>
    <xf numFmtId="9" fontId="48" fillId="0" borderId="23" xfId="8" applyNumberFormat="1" applyFont="1" applyBorder="1" applyAlignment="1">
      <alignment wrapText="1"/>
    </xf>
    <xf numFmtId="39" fontId="48" fillId="0" borderId="24" xfId="9" applyNumberFormat="1" applyFont="1" applyBorder="1"/>
    <xf numFmtId="164" fontId="49" fillId="0" borderId="16" xfId="7" applyFont="1" applyFill="1" applyBorder="1"/>
    <xf numFmtId="2" fontId="48" fillId="0" borderId="25" xfId="9" applyNumberFormat="1" applyFont="1" applyBorder="1"/>
    <xf numFmtId="9" fontId="48" fillId="0" borderId="26" xfId="8" applyNumberFormat="1" applyFont="1" applyBorder="1" applyAlignment="1">
      <alignment wrapText="1"/>
    </xf>
    <xf numFmtId="164" fontId="49" fillId="0" borderId="16" xfId="7" applyFont="1" applyBorder="1" applyAlignment="1"/>
    <xf numFmtId="39" fontId="49" fillId="0" borderId="16" xfId="9" applyNumberFormat="1" applyFont="1" applyBorder="1"/>
    <xf numFmtId="0" fontId="49" fillId="0" borderId="27" xfId="8" applyFont="1" applyBorder="1"/>
    <xf numFmtId="172" fontId="12" fillId="0" borderId="0" xfId="8" applyNumberFormat="1" applyFont="1"/>
    <xf numFmtId="0" fontId="49" fillId="0" borderId="26" xfId="8" applyFont="1" applyBorder="1" applyAlignment="1">
      <alignment wrapText="1"/>
    </xf>
    <xf numFmtId="2" fontId="49" fillId="0" borderId="27" xfId="9" applyNumberFormat="1" applyFont="1" applyBorder="1" applyAlignment="1">
      <alignment wrapText="1"/>
    </xf>
    <xf numFmtId="10" fontId="48" fillId="0" borderId="26" xfId="8" applyNumberFormat="1" applyFont="1" applyBorder="1" applyAlignment="1">
      <alignment wrapText="1"/>
    </xf>
    <xf numFmtId="39" fontId="48" fillId="0" borderId="16" xfId="9" applyNumberFormat="1" applyFont="1" applyBorder="1"/>
    <xf numFmtId="2" fontId="48" fillId="0" borderId="27" xfId="9" applyNumberFormat="1" applyFont="1" applyBorder="1"/>
    <xf numFmtId="2" fontId="48" fillId="0" borderId="26" xfId="9" applyNumberFormat="1" applyFont="1" applyBorder="1" applyAlignment="1">
      <alignment wrapText="1"/>
    </xf>
    <xf numFmtId="164" fontId="48" fillId="0" borderId="16" xfId="7" applyFont="1" applyBorder="1" applyAlignment="1"/>
    <xf numFmtId="2" fontId="48" fillId="0" borderId="16" xfId="9" applyNumberFormat="1" applyFont="1" applyBorder="1"/>
    <xf numFmtId="2" fontId="49" fillId="0" borderId="16" xfId="9" applyNumberFormat="1" applyFont="1" applyBorder="1"/>
    <xf numFmtId="2" fontId="49" fillId="0" borderId="27" xfId="9" applyNumberFormat="1" applyFont="1" applyBorder="1"/>
    <xf numFmtId="0" fontId="48" fillId="0" borderId="26" xfId="8" applyFont="1" applyBorder="1" applyAlignment="1">
      <alignment wrapText="1"/>
    </xf>
    <xf numFmtId="0" fontId="49" fillId="0" borderId="16" xfId="8" applyFont="1" applyBorder="1"/>
    <xf numFmtId="164" fontId="49" fillId="0" borderId="16" xfId="10" applyFont="1" applyBorder="1"/>
    <xf numFmtId="0" fontId="50" fillId="0" borderId="27" xfId="6" applyFont="1" applyBorder="1" applyAlignment="1">
      <alignment vertical="center" wrapText="1"/>
    </xf>
    <xf numFmtId="39" fontId="48" fillId="0" borderId="28" xfId="9" applyNumberFormat="1" applyFont="1" applyBorder="1"/>
    <xf numFmtId="164" fontId="49" fillId="0" borderId="16" xfId="7" applyFont="1" applyBorder="1"/>
    <xf numFmtId="2" fontId="48" fillId="0" borderId="29" xfId="9" applyNumberFormat="1" applyFont="1" applyBorder="1"/>
    <xf numFmtId="0" fontId="49" fillId="0" borderId="27" xfId="8" applyFont="1" applyBorder="1" applyAlignment="1">
      <alignment wrapText="1"/>
    </xf>
    <xf numFmtId="0" fontId="49" fillId="0" borderId="30" xfId="8" applyFont="1" applyBorder="1"/>
    <xf numFmtId="0" fontId="49" fillId="0" borderId="26" xfId="8" applyFont="1" applyBorder="1"/>
    <xf numFmtId="173" fontId="12" fillId="0" borderId="0" xfId="8" applyNumberFormat="1" applyFont="1"/>
    <xf numFmtId="0" fontId="48" fillId="0" borderId="23" xfId="8" applyFont="1" applyBorder="1" applyAlignment="1">
      <alignment wrapText="1"/>
    </xf>
    <xf numFmtId="2" fontId="49" fillId="0" borderId="25" xfId="9" applyNumberFormat="1" applyFont="1" applyBorder="1"/>
    <xf numFmtId="43" fontId="12" fillId="0" borderId="0" xfId="8" applyNumberFormat="1" applyFont="1"/>
    <xf numFmtId="174" fontId="12" fillId="0" borderId="0" xfId="8" applyNumberFormat="1" applyFont="1"/>
    <xf numFmtId="164" fontId="48" fillId="0" borderId="16" xfId="7" applyFont="1" applyBorder="1"/>
    <xf numFmtId="2" fontId="48" fillId="0" borderId="27" xfId="9" applyNumberFormat="1" applyFont="1" applyBorder="1" applyAlignment="1">
      <alignment horizontal="left"/>
    </xf>
    <xf numFmtId="2" fontId="51" fillId="0" borderId="26" xfId="9" applyNumberFormat="1" applyFont="1" applyBorder="1" applyAlignment="1">
      <alignment horizontal="center" wrapText="1"/>
    </xf>
    <xf numFmtId="2" fontId="51" fillId="0" borderId="16" xfId="9" applyNumberFormat="1" applyFont="1" applyBorder="1" applyAlignment="1">
      <alignment horizontal="center"/>
    </xf>
    <xf numFmtId="2" fontId="51" fillId="0" borderId="16" xfId="9" applyNumberFormat="1" applyFont="1" applyBorder="1" applyAlignment="1">
      <alignment horizontal="center" wrapText="1"/>
    </xf>
    <xf numFmtId="0" fontId="12" fillId="0" borderId="27" xfId="8" applyFont="1" applyBorder="1"/>
    <xf numFmtId="0" fontId="12" fillId="0" borderId="0" xfId="8" applyFont="1" applyAlignment="1">
      <alignment horizontal="center" wrapText="1"/>
    </xf>
    <xf numFmtId="2" fontId="48" fillId="6" borderId="31" xfId="9" applyNumberFormat="1" applyFont="1" applyFill="1" applyBorder="1" applyAlignment="1">
      <alignment horizontal="center" wrapText="1"/>
    </xf>
    <xf numFmtId="2" fontId="48" fillId="6" borderId="28" xfId="9" applyNumberFormat="1" applyFont="1" applyFill="1" applyBorder="1" applyAlignment="1">
      <alignment horizontal="center" wrapText="1"/>
    </xf>
    <xf numFmtId="0" fontId="48" fillId="6" borderId="29" xfId="8" applyFont="1" applyFill="1" applyBorder="1" applyAlignment="1">
      <alignment horizontal="center" wrapText="1"/>
    </xf>
    <xf numFmtId="0" fontId="53" fillId="0" borderId="0" xfId="8" applyFont="1"/>
    <xf numFmtId="0" fontId="55" fillId="0" borderId="0" xfId="8" applyFont="1" applyAlignment="1">
      <alignment horizontal="center"/>
    </xf>
    <xf numFmtId="0" fontId="56" fillId="0" borderId="0" xfId="0" applyFont="1" applyAlignment="1">
      <alignment horizontal="left" vertical="center" indent="3"/>
    </xf>
    <xf numFmtId="0" fontId="56" fillId="0" borderId="0" xfId="0" applyFont="1"/>
    <xf numFmtId="0" fontId="0" fillId="0" borderId="0" xfId="0" applyAlignment="1">
      <alignment horizontal="right"/>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horizontal="right" vertical="center"/>
    </xf>
    <xf numFmtId="0" fontId="58" fillId="0" borderId="0" xfId="0" applyFont="1" applyAlignment="1">
      <alignment vertical="center"/>
    </xf>
    <xf numFmtId="4" fontId="0" fillId="11" borderId="35" xfId="0" applyNumberFormat="1" applyFill="1" applyBorder="1" applyAlignment="1">
      <alignment horizontal="center" vertical="center" wrapText="1"/>
    </xf>
    <xf numFmtId="4" fontId="61" fillId="11" borderId="35" xfId="0" applyNumberFormat="1" applyFont="1" applyFill="1" applyBorder="1" applyAlignment="1">
      <alignment horizontal="center" vertical="center" wrapText="1"/>
    </xf>
    <xf numFmtId="0" fontId="61" fillId="11" borderId="35" xfId="0" applyFont="1" applyFill="1" applyBorder="1" applyAlignment="1">
      <alignment vertical="center" wrapText="1"/>
    </xf>
    <xf numFmtId="4" fontId="0" fillId="12" borderId="35" xfId="0" applyNumberFormat="1" applyFill="1" applyBorder="1" applyAlignment="1">
      <alignment horizontal="center" vertical="center" wrapText="1"/>
    </xf>
    <xf numFmtId="4" fontId="61" fillId="12" borderId="35" xfId="0" applyNumberFormat="1" applyFont="1" applyFill="1" applyBorder="1" applyAlignment="1">
      <alignment horizontal="center" vertical="center" wrapText="1"/>
    </xf>
    <xf numFmtId="0" fontId="61" fillId="12" borderId="35" xfId="0" applyFont="1" applyFill="1" applyBorder="1" applyAlignment="1">
      <alignment vertical="center" wrapText="1"/>
    </xf>
    <xf numFmtId="4" fontId="60" fillId="0" borderId="35" xfId="0" applyNumberFormat="1" applyFont="1" applyBorder="1" applyAlignment="1">
      <alignment horizontal="center" vertical="center" wrapText="1"/>
    </xf>
    <xf numFmtId="0" fontId="60" fillId="0" borderId="35" xfId="0" applyFont="1" applyBorder="1" applyAlignment="1">
      <alignment vertical="center" wrapText="1"/>
    </xf>
    <xf numFmtId="0" fontId="61" fillId="12" borderId="35" xfId="0" applyFont="1" applyFill="1" applyBorder="1" applyAlignment="1">
      <alignment horizontal="left" vertical="center" wrapText="1"/>
    </xf>
    <xf numFmtId="4" fontId="61" fillId="0" borderId="35" xfId="0" applyNumberFormat="1" applyFont="1" applyBorder="1" applyAlignment="1">
      <alignment horizontal="center" vertical="center" wrapText="1"/>
    </xf>
    <xf numFmtId="0" fontId="61" fillId="0" borderId="35" xfId="0" applyFont="1" applyBorder="1" applyAlignment="1">
      <alignment horizontal="left" vertical="center" wrapText="1"/>
    </xf>
    <xf numFmtId="0" fontId="65" fillId="0" borderId="0" xfId="0" applyFont="1" applyAlignment="1">
      <alignment horizontal="center" vertical="center"/>
    </xf>
    <xf numFmtId="0" fontId="67" fillId="0" borderId="0" xfId="0" applyFont="1" applyAlignment="1">
      <alignment horizontal="right" vertical="center"/>
    </xf>
    <xf numFmtId="0" fontId="72" fillId="0" borderId="35" xfId="11" applyFont="1" applyBorder="1" applyAlignment="1">
      <alignment horizontal="left" vertical="center" wrapText="1"/>
    </xf>
    <xf numFmtId="4" fontId="72" fillId="0" borderId="35" xfId="11" applyNumberFormat="1" applyFont="1" applyBorder="1" applyAlignment="1">
      <alignment horizontal="center" vertical="center" wrapText="1"/>
    </xf>
    <xf numFmtId="0" fontId="72" fillId="12" borderId="35" xfId="11" applyFont="1" applyFill="1" applyBorder="1" applyAlignment="1">
      <alignment horizontal="left" vertical="center" wrapText="1"/>
    </xf>
    <xf numFmtId="4" fontId="72" fillId="12" borderId="35" xfId="11" applyNumberFormat="1" applyFont="1" applyFill="1" applyBorder="1" applyAlignment="1">
      <alignment horizontal="center" vertical="center" wrapText="1"/>
    </xf>
    <xf numFmtId="0" fontId="68" fillId="0" borderId="35" xfId="11" applyFont="1" applyBorder="1" applyAlignment="1">
      <alignment vertical="center" wrapText="1"/>
    </xf>
    <xf numFmtId="4" fontId="68" fillId="0" borderId="35" xfId="11" applyNumberFormat="1" applyFont="1" applyBorder="1" applyAlignment="1">
      <alignment horizontal="center" vertical="center" wrapText="1"/>
    </xf>
    <xf numFmtId="0" fontId="72" fillId="12" borderId="35" xfId="11" applyFont="1" applyFill="1" applyBorder="1" applyAlignment="1">
      <alignment vertical="center" wrapText="1"/>
    </xf>
    <xf numFmtId="4" fontId="73" fillId="12" borderId="35" xfId="11" applyNumberFormat="1" applyFont="1" applyFill="1" applyBorder="1" applyAlignment="1">
      <alignment horizontal="center" vertical="center" wrapText="1"/>
    </xf>
    <xf numFmtId="0" fontId="72" fillId="11" borderId="35" xfId="11" applyFont="1" applyFill="1" applyBorder="1" applyAlignment="1">
      <alignment vertical="center" wrapText="1"/>
    </xf>
    <xf numFmtId="4" fontId="72" fillId="11" borderId="35" xfId="11" applyNumberFormat="1" applyFont="1" applyFill="1" applyBorder="1" applyAlignment="1">
      <alignment horizontal="center" vertical="center" wrapText="1"/>
    </xf>
    <xf numFmtId="4" fontId="73" fillId="11" borderId="35" xfId="11" applyNumberFormat="1" applyFont="1" applyFill="1" applyBorder="1" applyAlignment="1">
      <alignment horizontal="center" vertical="center" wrapText="1"/>
    </xf>
    <xf numFmtId="0" fontId="60" fillId="0" borderId="36" xfId="0" applyFont="1" applyBorder="1" applyAlignment="1">
      <alignment horizontal="left" vertical="center" wrapText="1"/>
    </xf>
    <xf numFmtId="10" fontId="0" fillId="0" borderId="37" xfId="0" applyNumberFormat="1" applyBorder="1" applyAlignment="1">
      <alignment horizontal="center" vertical="center" wrapText="1"/>
    </xf>
    <xf numFmtId="0" fontId="60" fillId="12" borderId="36" xfId="0" applyFont="1" applyFill="1" applyBorder="1" applyAlignment="1">
      <alignment horizontal="left" vertical="center" wrapText="1"/>
    </xf>
    <xf numFmtId="10" fontId="0" fillId="12" borderId="37" xfId="0" applyNumberFormat="1" applyFill="1" applyBorder="1" applyAlignment="1">
      <alignment horizontal="center" vertical="center" wrapText="1"/>
    </xf>
    <xf numFmtId="0" fontId="60" fillId="0" borderId="36" xfId="0" applyFont="1" applyBorder="1" applyAlignment="1">
      <alignment vertical="center" wrapText="1"/>
    </xf>
    <xf numFmtId="10" fontId="8" fillId="0" borderId="37" xfId="0" applyNumberFormat="1" applyFont="1" applyBorder="1" applyAlignment="1">
      <alignment horizontal="center" vertical="center" wrapText="1"/>
    </xf>
    <xf numFmtId="0" fontId="60" fillId="12" borderId="36" xfId="0" applyFont="1" applyFill="1" applyBorder="1" applyAlignment="1">
      <alignment vertical="center" wrapText="1"/>
    </xf>
    <xf numFmtId="0" fontId="60" fillId="11" borderId="36" xfId="0" applyFont="1" applyFill="1" applyBorder="1" applyAlignment="1">
      <alignment vertical="center" wrapText="1"/>
    </xf>
    <xf numFmtId="10" fontId="0" fillId="11" borderId="37" xfId="0" applyNumberFormat="1" applyFill="1" applyBorder="1" applyAlignment="1">
      <alignment horizontal="center" vertical="center" wrapText="1"/>
    </xf>
    <xf numFmtId="0" fontId="60" fillId="10" borderId="38" xfId="0" applyFont="1" applyFill="1" applyBorder="1" applyAlignment="1">
      <alignment vertical="center" wrapText="1"/>
    </xf>
    <xf numFmtId="0" fontId="60" fillId="10" borderId="39" xfId="0" applyFont="1" applyFill="1" applyBorder="1" applyAlignment="1">
      <alignment vertical="center" wrapText="1"/>
    </xf>
    <xf numFmtId="4" fontId="60" fillId="10" borderId="39" xfId="0" applyNumberFormat="1" applyFont="1" applyFill="1" applyBorder="1" applyAlignment="1">
      <alignment horizontal="center" vertical="center" wrapText="1"/>
    </xf>
    <xf numFmtId="9" fontId="8" fillId="10" borderId="40" xfId="0" applyNumberFormat="1" applyFont="1" applyFill="1" applyBorder="1" applyAlignment="1">
      <alignment horizontal="center" vertical="center" wrapText="1"/>
    </xf>
    <xf numFmtId="0" fontId="68" fillId="0" borderId="36" xfId="11" applyFont="1" applyBorder="1" applyAlignment="1">
      <alignment horizontal="left" vertical="center" wrapText="1"/>
    </xf>
    <xf numFmtId="10" fontId="73" fillId="0" borderId="37" xfId="11" applyNumberFormat="1" applyFont="1" applyBorder="1" applyAlignment="1">
      <alignment horizontal="center" vertical="center" wrapText="1"/>
    </xf>
    <xf numFmtId="0" fontId="68" fillId="12" borderId="36" xfId="11" applyFont="1" applyFill="1" applyBorder="1" applyAlignment="1">
      <alignment horizontal="left" vertical="center" wrapText="1"/>
    </xf>
    <xf numFmtId="10" fontId="73" fillId="12" borderId="37" xfId="11" applyNumberFormat="1" applyFont="1" applyFill="1" applyBorder="1" applyAlignment="1">
      <alignment horizontal="center" vertical="center" wrapText="1"/>
    </xf>
    <xf numFmtId="0" fontId="68" fillId="0" borderId="36" xfId="11" applyFont="1" applyBorder="1" applyAlignment="1">
      <alignment vertical="center" wrapText="1"/>
    </xf>
    <xf numFmtId="10" fontId="71" fillId="0" borderId="37" xfId="11" applyNumberFormat="1" applyFont="1" applyBorder="1" applyAlignment="1">
      <alignment horizontal="center" vertical="center" wrapText="1"/>
    </xf>
    <xf numFmtId="0" fontId="68" fillId="12" borderId="36" xfId="11" applyFont="1" applyFill="1" applyBorder="1" applyAlignment="1">
      <alignment vertical="center" wrapText="1"/>
    </xf>
    <xf numFmtId="0" fontId="68" fillId="11" borderId="36" xfId="11" applyFont="1" applyFill="1" applyBorder="1" applyAlignment="1">
      <alignment vertical="center" wrapText="1"/>
    </xf>
    <xf numFmtId="10" fontId="73" fillId="11" borderId="37" xfId="11" applyNumberFormat="1" applyFont="1" applyFill="1" applyBorder="1" applyAlignment="1">
      <alignment horizontal="center" vertical="center" wrapText="1"/>
    </xf>
    <xf numFmtId="0" fontId="68" fillId="10" borderId="38" xfId="11" applyFont="1" applyFill="1" applyBorder="1" applyAlignment="1">
      <alignment vertical="center" wrapText="1"/>
    </xf>
    <xf numFmtId="0" fontId="68" fillId="10" borderId="39" xfId="11" applyFont="1" applyFill="1" applyBorder="1" applyAlignment="1">
      <alignment vertical="center" wrapText="1"/>
    </xf>
    <xf numFmtId="4" fontId="68" fillId="10" borderId="39" xfId="11" applyNumberFormat="1" applyFont="1" applyFill="1" applyBorder="1" applyAlignment="1">
      <alignment horizontal="center" vertical="center" wrapText="1"/>
    </xf>
    <xf numFmtId="9" fontId="71" fillId="10" borderId="40" xfId="11" applyNumberFormat="1" applyFont="1" applyFill="1" applyBorder="1" applyAlignment="1">
      <alignment horizontal="center" vertical="center" wrapText="1"/>
    </xf>
    <xf numFmtId="10" fontId="0" fillId="0" borderId="0" xfId="2" applyNumberFormat="1" applyFont="1"/>
    <xf numFmtId="10" fontId="8" fillId="0" borderId="0" xfId="2" applyNumberFormat="1" applyFont="1"/>
    <xf numFmtId="165" fontId="0" fillId="0" borderId="0" xfId="2" applyNumberFormat="1" applyFont="1"/>
    <xf numFmtId="0" fontId="69" fillId="13" borderId="44" xfId="11" applyFont="1" applyFill="1" applyBorder="1" applyAlignment="1">
      <alignment horizontal="center" vertical="center" wrapText="1"/>
    </xf>
    <xf numFmtId="0" fontId="69" fillId="13" borderId="45" xfId="11" applyFont="1" applyFill="1" applyBorder="1" applyAlignment="1">
      <alignment horizontal="center" vertical="center" wrapText="1"/>
    </xf>
    <xf numFmtId="0" fontId="60" fillId="10" borderId="46" xfId="0" applyFont="1" applyFill="1" applyBorder="1" applyAlignment="1">
      <alignment horizontal="left" vertical="center" wrapText="1"/>
    </xf>
    <xf numFmtId="0" fontId="60" fillId="10" borderId="47" xfId="0" applyFont="1" applyFill="1" applyBorder="1" applyAlignment="1">
      <alignment horizontal="left" vertical="center" wrapText="1"/>
    </xf>
    <xf numFmtId="4" fontId="60" fillId="10" borderId="47" xfId="0" applyNumberFormat="1" applyFont="1" applyFill="1" applyBorder="1" applyAlignment="1">
      <alignment horizontal="center" vertical="center" wrapText="1"/>
    </xf>
    <xf numFmtId="10" fontId="8" fillId="10" borderId="48" xfId="0" applyNumberFormat="1" applyFont="1" applyFill="1" applyBorder="1" applyAlignment="1">
      <alignment horizontal="center" vertical="center" wrapText="1"/>
    </xf>
    <xf numFmtId="0" fontId="68" fillId="10" borderId="46" xfId="11" applyFont="1" applyFill="1" applyBorder="1" applyAlignment="1">
      <alignment horizontal="left" vertical="center" wrapText="1"/>
    </xf>
    <xf numFmtId="0" fontId="68" fillId="10" borderId="47" xfId="11" applyFont="1" applyFill="1" applyBorder="1" applyAlignment="1">
      <alignment horizontal="left" vertical="center" wrapText="1"/>
    </xf>
    <xf numFmtId="4" fontId="68" fillId="10" borderId="47" xfId="11" applyNumberFormat="1" applyFont="1" applyFill="1" applyBorder="1" applyAlignment="1">
      <alignment horizontal="center" vertical="center" wrapText="1"/>
    </xf>
    <xf numFmtId="10" fontId="71" fillId="10" borderId="48" xfId="11" applyNumberFormat="1" applyFont="1" applyFill="1" applyBorder="1" applyAlignment="1">
      <alignment horizontal="center" vertical="center" wrapText="1"/>
    </xf>
    <xf numFmtId="0" fontId="62" fillId="13" borderId="49" xfId="0" applyFont="1" applyFill="1" applyBorder="1" applyAlignment="1">
      <alignment vertical="center" wrapText="1"/>
    </xf>
    <xf numFmtId="0" fontId="62" fillId="13" borderId="50" xfId="0" applyFont="1" applyFill="1" applyBorder="1" applyAlignment="1">
      <alignment vertical="center" wrapText="1"/>
    </xf>
    <xf numFmtId="0" fontId="62" fillId="13" borderId="50" xfId="0" applyFont="1" applyFill="1" applyBorder="1" applyAlignment="1">
      <alignment horizontal="center" vertical="center" wrapText="1"/>
    </xf>
    <xf numFmtId="0" fontId="62" fillId="13" borderId="51" xfId="0" applyFont="1" applyFill="1" applyBorder="1" applyAlignment="1">
      <alignment horizontal="center" vertical="center" wrapText="1"/>
    </xf>
    <xf numFmtId="0" fontId="69" fillId="13" borderId="49" xfId="11" applyFont="1" applyFill="1" applyBorder="1" applyAlignment="1">
      <alignment vertical="center" wrapText="1"/>
    </xf>
    <xf numFmtId="0" fontId="69" fillId="13" borderId="50" xfId="11" applyFont="1" applyFill="1" applyBorder="1" applyAlignment="1">
      <alignment vertical="center" wrapText="1"/>
    </xf>
    <xf numFmtId="0" fontId="69" fillId="13" borderId="50" xfId="11" applyFont="1" applyFill="1" applyBorder="1" applyAlignment="1">
      <alignment horizontal="center" vertical="center" wrapText="1"/>
    </xf>
    <xf numFmtId="0" fontId="69" fillId="13" borderId="51" xfId="11" applyFont="1" applyFill="1" applyBorder="1" applyAlignment="1">
      <alignment horizontal="center" vertical="center" wrapText="1"/>
    </xf>
    <xf numFmtId="10" fontId="61" fillId="0" borderId="11" xfId="2" applyNumberFormat="1" applyFont="1" applyBorder="1"/>
    <xf numFmtId="10" fontId="61" fillId="0" borderId="9" xfId="2" applyNumberFormat="1" applyFont="1" applyBorder="1"/>
    <xf numFmtId="10" fontId="68" fillId="0" borderId="8" xfId="2" applyNumberFormat="1" applyFont="1" applyBorder="1"/>
    <xf numFmtId="10" fontId="68" fillId="0" borderId="6" xfId="2" applyNumberFormat="1" applyFont="1" applyBorder="1"/>
    <xf numFmtId="10" fontId="68" fillId="0" borderId="11" xfId="2" applyNumberFormat="1" applyFont="1" applyBorder="1"/>
    <xf numFmtId="10" fontId="68" fillId="0" borderId="9" xfId="2" applyNumberFormat="1" applyFont="1" applyBorder="1"/>
    <xf numFmtId="10" fontId="68" fillId="0" borderId="42" xfId="2" applyNumberFormat="1" applyFont="1" applyBorder="1"/>
    <xf numFmtId="10" fontId="68" fillId="0" borderId="43" xfId="2" applyNumberFormat="1" applyFont="1" applyBorder="1"/>
    <xf numFmtId="0" fontId="61" fillId="0" borderId="0" xfId="0" applyFont="1" applyAlignment="1">
      <alignment vertical="center"/>
    </xf>
    <xf numFmtId="0" fontId="61" fillId="0" borderId="0" xfId="0" applyFont="1"/>
    <xf numFmtId="0" fontId="64" fillId="0" borderId="0" xfId="0" applyFont="1" applyAlignment="1">
      <alignment horizontal="center" vertical="center"/>
    </xf>
    <xf numFmtId="0" fontId="64" fillId="2" borderId="2" xfId="0" applyFont="1" applyFill="1" applyBorder="1" applyAlignment="1">
      <alignment vertical="center"/>
    </xf>
    <xf numFmtId="0" fontId="64" fillId="2" borderId="3" xfId="0" applyFont="1" applyFill="1" applyBorder="1" applyAlignment="1">
      <alignment vertical="center"/>
    </xf>
    <xf numFmtId="0" fontId="74" fillId="2" borderId="2" xfId="11" applyFont="1" applyFill="1" applyBorder="1" applyAlignment="1">
      <alignment vertical="center"/>
    </xf>
    <xf numFmtId="0" fontId="74" fillId="2" borderId="3" xfId="11" applyFont="1" applyFill="1" applyBorder="1" applyAlignment="1">
      <alignment vertical="center"/>
    </xf>
    <xf numFmtId="0" fontId="64" fillId="3" borderId="4" xfId="0" applyFont="1" applyFill="1" applyBorder="1" applyAlignment="1">
      <alignment vertical="center"/>
    </xf>
    <xf numFmtId="0" fontId="75" fillId="3" borderId="5" xfId="0" applyFont="1" applyFill="1" applyBorder="1" applyAlignment="1">
      <alignment vertical="center"/>
    </xf>
    <xf numFmtId="0" fontId="68" fillId="3" borderId="4" xfId="11" applyFont="1" applyFill="1" applyBorder="1" applyAlignment="1">
      <alignment vertical="center"/>
    </xf>
    <xf numFmtId="0" fontId="75" fillId="3" borderId="5" xfId="11" applyFont="1" applyFill="1" applyBorder="1" applyAlignment="1">
      <alignment vertical="center"/>
    </xf>
    <xf numFmtId="0" fontId="75" fillId="0" borderId="4" xfId="0" applyFont="1" applyBorder="1" applyAlignment="1">
      <alignment vertical="center"/>
    </xf>
    <xf numFmtId="4" fontId="75" fillId="0" borderId="5" xfId="0" applyNumberFormat="1" applyFont="1" applyBorder="1" applyAlignment="1">
      <alignment horizontal="center" vertical="center"/>
    </xf>
    <xf numFmtId="0" fontId="72" fillId="0" borderId="4" xfId="11" applyFont="1" applyBorder="1" applyAlignment="1">
      <alignment vertical="center"/>
    </xf>
    <xf numFmtId="4" fontId="72" fillId="0" borderId="5" xfId="11" applyNumberFormat="1" applyFont="1" applyBorder="1" applyAlignment="1">
      <alignment horizontal="right" vertical="center"/>
    </xf>
    <xf numFmtId="0" fontId="61" fillId="3" borderId="5" xfId="0" applyFont="1" applyFill="1" applyBorder="1" applyAlignment="1">
      <alignment vertical="center"/>
    </xf>
    <xf numFmtId="0" fontId="72" fillId="3" borderId="5" xfId="11" applyFont="1" applyFill="1" applyBorder="1" applyAlignment="1">
      <alignment vertical="center"/>
    </xf>
    <xf numFmtId="4" fontId="72" fillId="3" borderId="5" xfId="11" applyNumberFormat="1" applyFont="1" applyFill="1" applyBorder="1" applyAlignment="1">
      <alignment horizontal="right" vertical="center"/>
    </xf>
    <xf numFmtId="4" fontId="61" fillId="0" borderId="5" xfId="0" applyNumberFormat="1" applyFont="1" applyBorder="1" applyAlignment="1">
      <alignment horizontal="right" vertical="center"/>
    </xf>
    <xf numFmtId="4" fontId="61" fillId="0" borderId="5" xfId="0" applyNumberFormat="1" applyFont="1" applyBorder="1" applyAlignment="1">
      <alignment horizontal="center" vertical="center"/>
    </xf>
    <xf numFmtId="4" fontId="75" fillId="0" borderId="5" xfId="0" applyNumberFormat="1" applyFont="1" applyBorder="1" applyAlignment="1">
      <alignment horizontal="right" vertical="center"/>
    </xf>
    <xf numFmtId="0" fontId="72" fillId="0" borderId="5" xfId="11" applyFont="1" applyBorder="1" applyAlignment="1">
      <alignment horizontal="center" vertical="center"/>
    </xf>
    <xf numFmtId="0" fontId="75" fillId="3" borderId="4" xfId="0" applyFont="1" applyFill="1" applyBorder="1" applyAlignment="1">
      <alignment vertical="center"/>
    </xf>
    <xf numFmtId="0" fontId="75" fillId="3" borderId="5" xfId="0" applyFont="1" applyFill="1" applyBorder="1" applyAlignment="1">
      <alignment horizontal="center" vertical="center"/>
    </xf>
    <xf numFmtId="0" fontId="72" fillId="3" borderId="4" xfId="11" applyFont="1" applyFill="1" applyBorder="1" applyAlignment="1">
      <alignment vertical="center"/>
    </xf>
    <xf numFmtId="0" fontId="72" fillId="3" borderId="5" xfId="11" applyFont="1" applyFill="1" applyBorder="1" applyAlignment="1">
      <alignment horizontal="center" vertical="center"/>
    </xf>
    <xf numFmtId="0" fontId="75" fillId="0" borderId="5" xfId="0" applyFont="1" applyBorder="1" applyAlignment="1">
      <alignment vertical="center"/>
    </xf>
    <xf numFmtId="0" fontId="68" fillId="0" borderId="4" xfId="11" applyFont="1" applyBorder="1" applyAlignment="1">
      <alignment vertical="center"/>
    </xf>
    <xf numFmtId="0" fontId="68" fillId="0" borderId="5" xfId="11" applyFont="1" applyBorder="1" applyAlignment="1">
      <alignment vertical="center"/>
    </xf>
    <xf numFmtId="4" fontId="61" fillId="3" borderId="5" xfId="0" applyNumberFormat="1" applyFont="1" applyFill="1" applyBorder="1" applyAlignment="1">
      <alignment horizontal="right" vertical="center"/>
    </xf>
    <xf numFmtId="0" fontId="64" fillId="0" borderId="4" xfId="0" applyFont="1" applyBorder="1" applyAlignment="1">
      <alignment vertical="center"/>
    </xf>
    <xf numFmtId="0" fontId="61" fillId="0" borderId="5" xfId="0" applyFont="1" applyBorder="1" applyAlignment="1">
      <alignment horizontal="center" vertical="center"/>
    </xf>
    <xf numFmtId="0" fontId="61" fillId="3" borderId="5" xfId="0" applyFont="1" applyFill="1" applyBorder="1" applyAlignment="1">
      <alignment horizontal="right" vertical="center"/>
    </xf>
    <xf numFmtId="0" fontId="72" fillId="3" borderId="5" xfId="11" applyFont="1" applyFill="1" applyBorder="1" applyAlignment="1">
      <alignment horizontal="right" vertical="center"/>
    </xf>
    <xf numFmtId="0" fontId="61" fillId="0" borderId="34" xfId="0" applyFont="1" applyBorder="1" applyAlignment="1">
      <alignment horizontal="center" vertical="center"/>
    </xf>
    <xf numFmtId="0" fontId="61" fillId="0" borderId="16" xfId="0" applyFont="1" applyBorder="1"/>
    <xf numFmtId="0" fontId="61" fillId="0" borderId="30" xfId="0" applyFont="1" applyBorder="1"/>
    <xf numFmtId="4" fontId="64" fillId="0" borderId="5" xfId="0" applyNumberFormat="1" applyFont="1" applyBorder="1" applyAlignment="1">
      <alignment horizontal="right" vertical="center"/>
    </xf>
    <xf numFmtId="4" fontId="60" fillId="0" borderId="5" xfId="0" applyNumberFormat="1" applyFont="1" applyBorder="1" applyAlignment="1">
      <alignment horizontal="right" vertical="center"/>
    </xf>
    <xf numFmtId="4" fontId="68" fillId="0" borderId="5" xfId="11" applyNumberFormat="1" applyFont="1" applyBorder="1" applyAlignment="1">
      <alignment horizontal="right" vertical="center"/>
    </xf>
    <xf numFmtId="175" fontId="61" fillId="0" borderId="21" xfId="2" applyNumberFormat="1" applyFont="1" applyBorder="1"/>
    <xf numFmtId="175" fontId="61" fillId="14" borderId="21" xfId="2" applyNumberFormat="1" applyFont="1" applyFill="1" applyBorder="1"/>
    <xf numFmtId="175" fontId="68" fillId="0" borderId="53" xfId="2" applyNumberFormat="1" applyFont="1" applyBorder="1"/>
    <xf numFmtId="0" fontId="5" fillId="2" borderId="3" xfId="0" applyFont="1" applyFill="1" applyBorder="1" applyAlignment="1">
      <alignment horizontal="center" vertical="center" wrapText="1"/>
    </xf>
    <xf numFmtId="164" fontId="41" fillId="14" borderId="0" xfId="1" applyFont="1" applyFill="1"/>
    <xf numFmtId="0" fontId="39" fillId="0" borderId="16" xfId="0" applyNumberFormat="1" applyFont="1" applyFill="1" applyBorder="1" applyAlignment="1" applyProtection="1">
      <alignment horizontal="center"/>
    </xf>
    <xf numFmtId="0" fontId="39" fillId="0" borderId="16" xfId="0" applyNumberFormat="1" applyFont="1" applyFill="1" applyBorder="1" applyAlignment="1" applyProtection="1"/>
    <xf numFmtId="164" fontId="36" fillId="0" borderId="16" xfId="0" applyNumberFormat="1" applyFont="1" applyFill="1" applyBorder="1" applyAlignment="1" applyProtection="1"/>
    <xf numFmtId="164" fontId="45" fillId="9" borderId="26" xfId="7" applyFont="1" applyFill="1" applyBorder="1" applyAlignment="1">
      <alignment horizontal="center" vertical="center" wrapText="1"/>
    </xf>
    <xf numFmtId="164" fontId="45" fillId="9" borderId="33" xfId="1" applyFont="1" applyFill="1" applyBorder="1" applyAlignment="1">
      <alignment horizontal="center" vertical="center" wrapText="1"/>
    </xf>
    <xf numFmtId="175" fontId="42" fillId="5" borderId="55" xfId="2" applyNumberFormat="1" applyFont="1" applyFill="1" applyBorder="1"/>
    <xf numFmtId="164" fontId="39" fillId="15" borderId="26" xfId="1" applyFont="1" applyFill="1" applyBorder="1" applyAlignment="1"/>
    <xf numFmtId="175" fontId="42" fillId="5" borderId="54" xfId="2" applyNumberFormat="1" applyFont="1" applyFill="1" applyBorder="1"/>
    <xf numFmtId="175" fontId="0" fillId="0" borderId="0" xfId="0" applyNumberFormat="1"/>
    <xf numFmtId="175" fontId="42" fillId="5" borderId="56" xfId="2" applyNumberFormat="1" applyFont="1" applyFill="1" applyBorder="1"/>
    <xf numFmtId="175" fontId="39" fillId="15" borderId="28" xfId="2" applyNumberFormat="1" applyFont="1" applyFill="1" applyBorder="1" applyAlignment="1"/>
    <xf numFmtId="9" fontId="39" fillId="15" borderId="57" xfId="2" applyFont="1" applyFill="1" applyBorder="1" applyAlignment="1"/>
    <xf numFmtId="175" fontId="42" fillId="5" borderId="28" xfId="2" applyNumberFormat="1" applyFont="1" applyFill="1" applyBorder="1"/>
    <xf numFmtId="175" fontId="42" fillId="5" borderId="29" xfId="2" applyNumberFormat="1" applyFont="1" applyFill="1" applyBorder="1"/>
    <xf numFmtId="164" fontId="39" fillId="16" borderId="26" xfId="0" applyNumberFormat="1" applyFont="1" applyFill="1" applyBorder="1" applyAlignment="1"/>
    <xf numFmtId="164" fontId="77" fillId="8" borderId="23" xfId="7" applyFont="1" applyFill="1" applyBorder="1" applyAlignment="1">
      <alignment horizontal="center" vertical="center"/>
    </xf>
    <xf numFmtId="164" fontId="41" fillId="8" borderId="24" xfId="1" applyFont="1" applyFill="1" applyBorder="1" applyAlignment="1"/>
    <xf numFmtId="164" fontId="41" fillId="8" borderId="55" xfId="1" applyFont="1" applyFill="1" applyBorder="1" applyAlignment="1"/>
    <xf numFmtId="164" fontId="41" fillId="8" borderId="28" xfId="1" applyFont="1" applyFill="1" applyBorder="1" applyAlignment="1"/>
    <xf numFmtId="0" fontId="66" fillId="0" borderId="0" xfId="0" applyFont="1" applyAlignment="1">
      <alignment vertical="center"/>
    </xf>
    <xf numFmtId="0" fontId="64" fillId="0" borderId="23" xfId="0" applyFont="1" applyBorder="1" applyAlignment="1">
      <alignment vertical="center"/>
    </xf>
    <xf numFmtId="0" fontId="64" fillId="0" borderId="15" xfId="0" applyFont="1" applyBorder="1" applyAlignment="1">
      <alignment vertical="center"/>
    </xf>
    <xf numFmtId="0" fontId="64" fillId="0" borderId="25" xfId="0" applyFont="1" applyBorder="1" applyAlignment="1">
      <alignment vertical="center"/>
    </xf>
    <xf numFmtId="0" fontId="62" fillId="13" borderId="58" xfId="0" applyFont="1" applyFill="1" applyBorder="1" applyAlignment="1">
      <alignment horizontal="center" vertical="center" wrapText="1"/>
    </xf>
    <xf numFmtId="10" fontId="8" fillId="10" borderId="59" xfId="0" applyNumberFormat="1" applyFont="1" applyFill="1" applyBorder="1" applyAlignment="1">
      <alignment horizontal="center" vertical="center" wrapText="1"/>
    </xf>
    <xf numFmtId="10" fontId="0" fillId="0" borderId="60" xfId="0" applyNumberFormat="1" applyBorder="1" applyAlignment="1">
      <alignment horizontal="center" vertical="center" wrapText="1"/>
    </xf>
    <xf numFmtId="10" fontId="0" fillId="12" borderId="60" xfId="0" applyNumberFormat="1" applyFill="1" applyBorder="1" applyAlignment="1">
      <alignment horizontal="center" vertical="center" wrapText="1"/>
    </xf>
    <xf numFmtId="10" fontId="8" fillId="0" borderId="60" xfId="0" applyNumberFormat="1" applyFont="1" applyBorder="1" applyAlignment="1">
      <alignment horizontal="center" vertical="center" wrapText="1"/>
    </xf>
    <xf numFmtId="10" fontId="0" fillId="11" borderId="60" xfId="0" applyNumberFormat="1" applyFill="1" applyBorder="1" applyAlignment="1">
      <alignment horizontal="center" vertical="center" wrapText="1"/>
    </xf>
    <xf numFmtId="9" fontId="8" fillId="10" borderId="61" xfId="0" applyNumberFormat="1" applyFont="1" applyFill="1" applyBorder="1" applyAlignment="1">
      <alignment horizontal="center" vertical="center" wrapText="1"/>
    </xf>
    <xf numFmtId="0" fontId="64" fillId="0" borderId="0" xfId="0" applyFont="1" applyBorder="1" applyAlignment="1">
      <alignment horizontal="center" wrapText="1"/>
    </xf>
    <xf numFmtId="0" fontId="64" fillId="0" borderId="23" xfId="11" applyFont="1" applyBorder="1" applyAlignment="1">
      <alignment horizontal="center" vertical="center"/>
    </xf>
    <xf numFmtId="0" fontId="64" fillId="0" borderId="15" xfId="11" applyFont="1" applyBorder="1" applyAlignment="1">
      <alignment horizontal="center" vertical="center"/>
    </xf>
    <xf numFmtId="0" fontId="64" fillId="0" borderId="25" xfId="11" applyFont="1" applyBorder="1" applyAlignment="1">
      <alignment horizontal="center" vertical="center"/>
    </xf>
    <xf numFmtId="0" fontId="60" fillId="0" borderId="14" xfId="0" applyFont="1" applyBorder="1" applyAlignment="1">
      <alignment horizontal="center" vertical="center" wrapText="1"/>
    </xf>
    <xf numFmtId="0" fontId="60" fillId="0" borderId="12" xfId="0" applyFont="1" applyBorder="1" applyAlignment="1">
      <alignment horizontal="center" vertical="center" wrapText="1"/>
    </xf>
    <xf numFmtId="0" fontId="60" fillId="0" borderId="11" xfId="0" applyFont="1" applyBorder="1" applyAlignment="1">
      <alignment horizontal="center" vertical="center" wrapText="1"/>
    </xf>
    <xf numFmtId="0" fontId="60" fillId="0" borderId="9" xfId="0" applyFont="1" applyBorder="1" applyAlignment="1">
      <alignment horizontal="center" vertical="center" wrapText="1"/>
    </xf>
    <xf numFmtId="0" fontId="60" fillId="0" borderId="8" xfId="0" applyFont="1" applyBorder="1" applyAlignment="1">
      <alignment horizontal="center" vertical="center" wrapText="1"/>
    </xf>
    <xf numFmtId="0" fontId="60" fillId="0" borderId="6" xfId="0" applyFont="1" applyBorder="1" applyAlignment="1">
      <alignment horizontal="center" vertical="center" wrapText="1"/>
    </xf>
    <xf numFmtId="0" fontId="0" fillId="8" borderId="41" xfId="0" applyFill="1" applyBorder="1"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35" fillId="0" borderId="0" xfId="6" applyFont="1" applyAlignment="1">
      <alignment horizontal="left" vertical="center" wrapText="1"/>
    </xf>
    <xf numFmtId="0" fontId="46" fillId="0" borderId="0" xfId="6" applyFont="1" applyAlignment="1">
      <alignment horizontal="center"/>
    </xf>
    <xf numFmtId="0" fontId="46" fillId="0" borderId="0" xfId="6" applyFont="1" applyAlignment="1">
      <alignment horizontal="center" wrapText="1"/>
    </xf>
    <xf numFmtId="0" fontId="61" fillId="8" borderId="32" xfId="0" applyFont="1" applyFill="1" applyBorder="1" applyAlignment="1">
      <alignment horizontal="center"/>
    </xf>
    <xf numFmtId="0" fontId="60" fillId="0" borderId="52" xfId="0" applyFont="1" applyBorder="1" applyAlignment="1">
      <alignment horizontal="center" wrapText="1"/>
    </xf>
    <xf numFmtId="0" fontId="60" fillId="0" borderId="21" xfId="0" applyFont="1" applyBorder="1" applyAlignment="1">
      <alignment horizontal="center" wrapText="1"/>
    </xf>
    <xf numFmtId="0" fontId="68" fillId="0" borderId="0" xfId="0" applyFont="1" applyAlignment="1">
      <alignment horizontal="center" vertical="center"/>
    </xf>
    <xf numFmtId="0" fontId="74" fillId="0" borderId="0" xfId="11" applyFont="1" applyAlignment="1">
      <alignment horizontal="center" vertical="center"/>
    </xf>
    <xf numFmtId="0" fontId="21" fillId="0" borderId="0" xfId="3" applyFont="1" applyAlignment="1">
      <alignment horizontal="center"/>
    </xf>
    <xf numFmtId="0" fontId="52" fillId="0" borderId="0" xfId="8" applyFont="1" applyAlignment="1">
      <alignment horizontal="center" wrapText="1"/>
    </xf>
    <xf numFmtId="0" fontId="54" fillId="0" borderId="0" xfId="8" applyFont="1" applyAlignment="1">
      <alignment horizontal="center"/>
    </xf>
    <xf numFmtId="0" fontId="52" fillId="0" borderId="0" xfId="8" applyFont="1" applyAlignment="1">
      <alignment horizontal="center"/>
    </xf>
  </cellXfs>
  <cellStyles count="12">
    <cellStyle name="Comma" xfId="1" builtinId="3"/>
    <cellStyle name="Comma 2" xfId="4" xr:uid="{1530922E-F790-49CB-9A3C-30FCAE1502DA}"/>
    <cellStyle name="Comma 2 2" xfId="10" xr:uid="{D32C6164-0F5B-46EC-8B03-25ECDAC89141}"/>
    <cellStyle name="Comma 3" xfId="7" xr:uid="{74FD2773-9190-4F7D-8C87-BE26164BD46F}"/>
    <cellStyle name="Normal" xfId="0" builtinId="0" customBuiltin="1"/>
    <cellStyle name="Normal 2" xfId="3" xr:uid="{A32B55E8-E98F-4C1D-A128-BD3CD4D567CB}"/>
    <cellStyle name="Normal 3" xfId="6" xr:uid="{7454B7E8-056D-4079-BDB8-81898CAC6D0B}"/>
    <cellStyle name="Normal 3 2" xfId="8" xr:uid="{FAE57418-7212-45BA-B87A-DB964BF14A79}"/>
    <cellStyle name="Normal 6" xfId="11" xr:uid="{08D53F8B-F52E-40AE-A143-580714625475}"/>
    <cellStyle name="Normal_Sheet1 2" xfId="9" xr:uid="{8CC3DE35-5BC3-41FA-9239-C6C2FB881BA3}"/>
    <cellStyle name="Percent" xfId="2" builtinId="5"/>
    <cellStyle name="Percent 2" xfId="5" xr:uid="{CBB983D1-BB86-48CD-8544-3787312A1589}"/>
  </cellStyles>
  <dxfs count="36">
    <dxf>
      <alignment textRotation="0" wrapText="1" indent="0" justifyLastLine="0" shrinkToFit="0" readingOrder="0"/>
      <border diagonalUp="0" diagonalDown="0" outline="0">
        <left style="medium">
          <color indexed="64"/>
        </left>
        <right/>
        <top style="medium">
          <color indexed="64"/>
        </top>
        <bottom style="medium">
          <color indexed="64"/>
        </bottom>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right style="medium">
          <color indexed="64"/>
        </right>
        <top style="medium">
          <color indexed="64"/>
        </top>
        <bottom style="medium">
          <color indexed="64"/>
        </bottom>
        <vertical style="medium">
          <color indexed="64"/>
        </vertical>
        <horizontal style="medium">
          <color indexed="64"/>
        </horizontal>
      </border>
    </dxf>
    <dxf>
      <border>
        <top style="medium">
          <color rgb="FF000000"/>
        </top>
      </border>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b/>
        <i val="0"/>
        <strike val="0"/>
        <condense val="0"/>
        <extend val="0"/>
        <outline val="0"/>
        <shadow val="0"/>
        <u val="none"/>
        <vertAlign val="baseline"/>
        <sz val="30"/>
        <color auto="1"/>
        <name val="Arial"/>
        <scheme val="none"/>
      </font>
      <numFmt numFmtId="2" formatCode="0.00"/>
      <fill>
        <patternFill patternType="solid">
          <fgColor indexed="64"/>
          <bgColor theme="4" tint="0.39997558519241921"/>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6"/>
        <color auto="1"/>
        <name val="Trebuchet MS"/>
        <family val="2"/>
        <scheme val="none"/>
      </font>
      <fill>
        <patternFill patternType="solid">
          <fgColor rgb="FF000000"/>
          <bgColor indexed="65"/>
        </patternFill>
      </fill>
      <alignment horizontal="general" vertical="bottom" textRotation="0" wrapText="0" indent="0" justifyLastLine="0" shrinkToFit="0" readingOrder="0"/>
      <border diagonalUp="0" diagonalDown="0" outline="0">
        <left style="thin">
          <color rgb="FF000000"/>
        </left>
        <right style="medium">
          <color indexed="64"/>
        </right>
        <top/>
        <bottom style="medium">
          <color indexed="64"/>
        </bottom>
      </border>
    </dxf>
    <dxf>
      <font>
        <b val="0"/>
        <strike val="0"/>
        <outline val="0"/>
        <shadow val="0"/>
        <u val="none"/>
        <vertAlign val="baseline"/>
        <sz val="14"/>
        <name val="Trebuchet MS"/>
        <scheme val="none"/>
      </font>
      <numFmt numFmtId="175" formatCode="0.0%"/>
    </dxf>
    <dxf>
      <font>
        <b val="0"/>
        <i val="0"/>
        <strike val="0"/>
        <condense val="0"/>
        <extend val="0"/>
        <outline val="0"/>
        <shadow val="0"/>
        <u val="none"/>
        <vertAlign val="baseline"/>
        <sz val="16"/>
        <color auto="1"/>
        <name val="Trebuchet MS"/>
        <family val="2"/>
        <scheme val="none"/>
      </font>
      <numFmt numFmtId="175" formatCode="0.0%"/>
      <fill>
        <patternFill patternType="solid">
          <fgColor rgb="FF000000"/>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style="medium">
          <color indexed="64"/>
        </bottom>
      </border>
    </dxf>
    <dxf>
      <font>
        <b val="0"/>
        <strike val="0"/>
        <outline val="0"/>
        <shadow val="0"/>
        <u val="none"/>
        <vertAlign val="baseline"/>
        <sz val="14"/>
        <name val="Trebuchet MS"/>
        <scheme val="none"/>
      </font>
      <numFmt numFmtId="175" formatCode="0.0%"/>
    </dxf>
    <dxf>
      <font>
        <b val="0"/>
        <i val="0"/>
        <strike val="0"/>
        <condense val="0"/>
        <extend val="0"/>
        <outline val="0"/>
        <shadow val="0"/>
        <u val="none"/>
        <vertAlign val="baseline"/>
        <sz val="16"/>
        <color auto="1"/>
        <name val="Trebuchet MS"/>
        <family val="2"/>
        <scheme val="none"/>
      </font>
      <numFmt numFmtId="164" formatCode="_(* #,##0.00_);_(* \(#,##0.00\);_(* &quot;-&quot;??_);_(@_)"/>
      <fill>
        <patternFill patternType="solid">
          <fgColor rgb="FF000000"/>
          <bgColor rgb="FFFFFF00"/>
        </patternFill>
      </fill>
      <alignment horizontal="general" vertical="bottom"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4"/>
        <color rgb="FF000000"/>
        <name val="Trebuchet MS"/>
        <family val="2"/>
        <scheme val="none"/>
      </font>
      <fill>
        <patternFill patternType="solid">
          <fgColor indexed="64"/>
          <bgColor rgb="FFFFFF00"/>
        </patternFill>
      </fill>
      <alignment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6"/>
        <color auto="1"/>
        <name val="Trebuchet MS"/>
        <family val="2"/>
        <scheme val="none"/>
      </font>
      <fill>
        <patternFill patternType="solid">
          <fgColor rgb="FF000000"/>
          <bgColor indexed="65"/>
        </patternFill>
      </fill>
      <alignment horizontal="general" vertical="bottom" textRotation="0" wrapText="0" indent="0" justifyLastLine="0" shrinkToFit="0" readingOrder="0"/>
      <border diagonalUp="0" diagonalDown="0" outline="0">
        <left style="medium">
          <color indexed="64"/>
        </left>
        <right/>
        <top style="medium">
          <color indexed="64"/>
        </top>
        <bottom style="medium">
          <color indexed="64"/>
        </bottom>
      </border>
    </dxf>
    <dxf>
      <font>
        <b val="0"/>
        <strike val="0"/>
        <outline val="0"/>
        <shadow val="0"/>
        <u val="none"/>
        <vertAlign val="baseline"/>
        <sz val="14"/>
        <name val="Trebuchet MS"/>
        <scheme val="none"/>
      </font>
    </dxf>
    <dxf>
      <font>
        <b/>
        <i val="0"/>
        <strike val="0"/>
        <condense val="0"/>
        <extend val="0"/>
        <outline val="0"/>
        <shadow val="0"/>
        <u val="none"/>
        <vertAlign val="baseline"/>
        <sz val="16"/>
        <color auto="1"/>
        <name val="Trebuchet MS"/>
        <family val="2"/>
        <scheme val="none"/>
      </font>
      <numFmt numFmtId="164" formatCode="_(* #,##0.00_);_(* \(#,##0.00\);_(* &quot;-&quot;??_);_(@_)"/>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1" hidden="0"/>
    </dxf>
    <dxf>
      <font>
        <b val="0"/>
        <strike val="0"/>
        <outline val="0"/>
        <shadow val="0"/>
        <u val="none"/>
        <vertAlign val="baseline"/>
        <sz val="14"/>
        <color auto="1"/>
        <name val="Trebuchet MS"/>
        <scheme val="none"/>
      </font>
      <numFmt numFmtId="164" formatCode="_(* #,##0.00_);_(* \(#,##0.00\);_(* &quot;-&quot;??_);_(@_)"/>
      <fill>
        <patternFill patternType="none">
          <bgColor auto="1"/>
        </patternFill>
      </fill>
    </dxf>
    <dxf>
      <font>
        <b val="0"/>
        <i val="0"/>
        <strike val="0"/>
        <condense val="0"/>
        <extend val="0"/>
        <outline val="0"/>
        <shadow val="0"/>
        <u val="none"/>
        <vertAlign val="baseline"/>
        <sz val="16"/>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1" hidden="0"/>
    </dxf>
    <dxf>
      <font>
        <b val="0"/>
        <strike val="0"/>
        <outline val="0"/>
        <shadow val="0"/>
        <u val="none"/>
        <vertAlign val="baseline"/>
        <sz val="14"/>
        <name val="Trebuchet MS"/>
        <scheme val="none"/>
      </font>
      <fill>
        <patternFill patternType="none">
          <bgColor auto="1"/>
        </patternFill>
      </fill>
      <border outline="0">
        <left/>
        <right style="medium">
          <color indexed="64"/>
        </right>
      </border>
    </dxf>
    <dxf>
      <font>
        <b val="0"/>
        <i val="0"/>
        <strike val="0"/>
        <condense val="0"/>
        <extend val="0"/>
        <outline val="0"/>
        <shadow val="0"/>
        <u val="none"/>
        <vertAlign val="baseline"/>
        <sz val="16"/>
        <color auto="1"/>
        <name val="Trebuchet MS"/>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1" hidden="0"/>
    </dxf>
    <dxf>
      <font>
        <b val="0"/>
        <strike val="0"/>
        <outline val="0"/>
        <shadow val="0"/>
        <u val="none"/>
        <vertAlign val="baseline"/>
        <sz val="14"/>
        <name val="Trebuchet MS"/>
        <scheme val="none"/>
      </font>
      <fill>
        <patternFill patternType="none">
          <bgColor auto="1"/>
        </patternFill>
      </fill>
      <alignment horizontal="center" textRotation="0" indent="0" justifyLastLine="0" shrinkToFit="0" readingOrder="0"/>
    </dxf>
    <dxf>
      <border>
        <top style="thin">
          <color rgb="FF000000"/>
        </top>
        <vertical/>
        <horizontal/>
      </border>
    </dxf>
    <dxf>
      <font>
        <strike val="0"/>
        <outline val="0"/>
        <shadow val="0"/>
        <u val="none"/>
        <vertAlign val="baseline"/>
        <sz val="16"/>
        <color auto="1"/>
        <name val="Trebuchet MS"/>
        <scheme val="none"/>
      </font>
      <fill>
        <patternFill>
          <fgColor rgb="FF000000"/>
        </patternFill>
      </fill>
      <alignment textRotation="0" relativeIndent="0" justifyLastLine="0" shrinkToFit="0" readingOrder="0"/>
      <border diagonalUp="0" diagonalDown="0" outline="0">
        <left style="thin">
          <color rgb="FF000000"/>
        </left>
        <right style="thin">
          <color rgb="FF000000"/>
        </right>
        <top/>
        <bottom/>
      </border>
    </dxf>
    <dxf>
      <font>
        <b val="0"/>
        <strike val="0"/>
        <outline val="0"/>
        <shadow val="0"/>
        <u val="none"/>
        <vertAlign val="baseline"/>
        <sz val="14"/>
        <name val="Trebuchet MS"/>
        <scheme val="none"/>
      </font>
    </dxf>
    <dxf>
      <border>
        <bottom style="medium">
          <color rgb="FF000000"/>
        </bottom>
      </border>
    </dxf>
    <dxf>
      <font>
        <b/>
        <i val="0"/>
        <strike val="0"/>
        <condense val="0"/>
        <extend val="0"/>
        <outline val="0"/>
        <shadow val="0"/>
        <u val="none"/>
        <vertAlign val="baseline"/>
        <sz val="12"/>
        <color auto="1"/>
        <name val="Trebuchet MS"/>
        <scheme val="none"/>
      </font>
      <fill>
        <patternFill patternType="solid">
          <fgColor indexed="64"/>
          <bgColor theme="3" tint="0.79998168889431442"/>
        </patternFill>
      </fill>
      <alignment horizontal="center" vertical="center" textRotation="0" wrapText="1" relativeIndent="0" justifyLastLine="0" shrinkToFit="0" readingOrder="0"/>
      <border diagonalUp="0" diagonalDown="0">
        <left style="medium">
          <color indexed="64"/>
        </left>
        <right style="medium">
          <color indexed="64"/>
        </right>
        <top/>
        <bottom/>
        <vertical style="medium">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oneCellAnchor>
    <xdr:from>
      <xdr:col>8</xdr:col>
      <xdr:colOff>590546</xdr:colOff>
      <xdr:row>0</xdr:row>
      <xdr:rowOff>0</xdr:rowOff>
    </xdr:from>
    <xdr:ext cx="1152528" cy="266703"/>
    <xdr:sp macro="" textlink="">
      <xdr:nvSpPr>
        <xdr:cNvPr id="2" name="Text Box 2">
          <a:extLst>
            <a:ext uri="{FF2B5EF4-FFF2-40B4-BE49-F238E27FC236}">
              <a16:creationId xmlns:a16="http://schemas.microsoft.com/office/drawing/2014/main" id="{F63A3B8E-ED3B-4F5D-94F8-41C46741F3FE}"/>
            </a:ext>
          </a:extLst>
        </xdr:cNvPr>
        <xdr:cNvSpPr txBox="1"/>
      </xdr:nvSpPr>
      <xdr:spPr>
        <a:xfrm>
          <a:off x="10058396" y="0"/>
          <a:ext cx="1152528" cy="266703"/>
        </a:xfrm>
        <a:prstGeom prst="rect">
          <a:avLst/>
        </a:prstGeom>
        <a:solidFill>
          <a:srgbClr val="FFFFFF"/>
        </a:solidFill>
        <a:ln cap="flat">
          <a:noFill/>
        </a:ln>
      </xdr:spPr>
      <xdr:txBody>
        <a:bodyPr vert="horz" wrap="square" lIns="91440" tIns="45720" rIns="91440" bIns="45720" anchor="t" anchorCtr="0" compatLnSpc="0">
          <a:noAutofit/>
        </a:bodyPr>
        <a:lstStyle/>
        <a:p>
          <a:pPr marL="0" marR="0" lvl="0" indent="0" algn="l"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GB" sz="1400" b="1" i="0" u="none" strike="noStrike" kern="0" cap="none" spc="0" baseline="0">
              <a:solidFill>
                <a:srgbClr val="000000"/>
              </a:solidFill>
              <a:uFillTx/>
              <a:latin typeface="Calibri"/>
              <a:cs typeface="Calibri"/>
            </a:rPr>
            <a:t>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ksOku/Desktop/Zakari/All_Folders/Documents%20and%20Settings/Administrator/Desktop/USA/italy-reconcil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kari\All_Folders\Documents%20and%20Settings\Administrator\Desktop\USA\italy-reconcil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moportal/spd/GENERAL_OFFICE_DOCS_SPD/Departmental%20Affairs/STATES%20DEBT%20DATA%20%20FOR%20DS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ebt.Stock.dec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CGD\Ag1,%2520part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CGD\Ag1,%20part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ekpenyong.DMO-GOV/Downloads/Domestic%20Arrears%20of%20States%20and%20FCT%20-%20Sept%202019%20(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rshikmuut/Downloads/SPD%20(2016%20-%202019)%20Domestic%20Debt%20Dat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AT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ria"/>
      <sheetName val="Finland"/>
      <sheetName val="Germany"/>
      <sheetName val="Israel"/>
      <sheetName val="S-land"/>
      <sheetName val="ITALY"/>
      <sheetName val="UK"/>
      <sheetName val="USA"/>
      <sheetName val="INTRATE"/>
    </sheetNames>
    <sheetDataSet>
      <sheetData sheetId="0"/>
      <sheetData sheetId="1"/>
      <sheetData sheetId="2"/>
      <sheetData sheetId="3"/>
      <sheetData sheetId="4"/>
      <sheetData sheetId="5"/>
      <sheetData sheetId="6"/>
      <sheetData sheetId="7"/>
      <sheetData sheetId="8">
        <row r="4">
          <cell r="B4">
            <v>43.488</v>
          </cell>
        </row>
        <row r="5">
          <cell r="B5">
            <v>1.6741999999999999</v>
          </cell>
        </row>
        <row r="6">
          <cell r="B6">
            <v>2.1084999999999998</v>
          </cell>
        </row>
        <row r="9">
          <cell r="B9">
            <v>2.0874000000000001</v>
          </cell>
        </row>
        <row r="15">
          <cell r="B15">
            <v>1</v>
          </cell>
        </row>
        <row r="16">
          <cell r="B16">
            <v>0.66749999999999998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ESTIC DEBT TABLE 2011"/>
      <sheetName val="TOTAL DOMESTIC DEBT CHART 2011"/>
      <sheetName val="DEC. 2011 COMPOSITION"/>
      <sheetName val="DOMESTIC DEBT DECEMBER 2011"/>
      <sheetName val="DOMESTIC DEBT STOCK JUNE 12"/>
      <sheetName val="DOMESTIC DEBT STOCK DEC 2012 "/>
      <sheetName val="DOMESTIC DEBT BY CATEGORIES"/>
      <sheetName val="TPD OF STATES IN BILLIONS"/>
      <sheetName val="TOTAL PUBLIC DEBT CHART"/>
      <sheetName val="TPD OF STATES TABLE"/>
      <sheetName val="SUSTAINABILITY RATIOS"/>
      <sheetName val="SUSTAINABILITY RATIOS (2)"/>
      <sheetName val="Rev, Stck, Srv &amp; Ratios"/>
      <sheetName val="Rev, Stck, Srv &amp; Ratios (2)"/>
    </sheetNames>
    <sheetDataSet>
      <sheetData sheetId="0"/>
      <sheetData sheetId="1" refreshError="1"/>
      <sheetData sheetId="2" refreshError="1"/>
      <sheetData sheetId="3"/>
      <sheetData sheetId="4"/>
      <sheetData sheetId="5"/>
      <sheetData sheetId="6"/>
      <sheetData sheetId="7"/>
      <sheetData sheetId="8" refreshError="1"/>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3"/>
    </sheetNames>
    <sheetDataSet>
      <sheetData sheetId="0" refreshError="1">
        <row r="8">
          <cell r="K8">
            <v>1000000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 Dat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
      <sheetName val="MI Dates"/>
      <sheetName val="Tranche A"/>
      <sheetName val="Tranche B"/>
      <sheetName val="Tranche C"/>
      <sheetName val="Tranche D"/>
      <sheetName val="Tranche E"/>
      <sheetName val="Tranche F"/>
      <sheetName val="Tranche G"/>
      <sheetName val="Tranche H"/>
      <sheetName val="Invoice Totals"/>
      <sheetName val="Inv. Totals 2"/>
      <sheetName val="Macro Sheet"/>
    </sheetNames>
    <sheetDataSet>
      <sheetData sheetId="0" refreshError="1"/>
      <sheetData sheetId="1" refreshError="1">
        <row r="2">
          <cell r="B2">
            <v>2</v>
          </cell>
        </row>
        <row r="3">
          <cell r="B3">
            <v>30681</v>
          </cell>
        </row>
        <row r="4">
          <cell r="B4">
            <v>30863</v>
          </cell>
        </row>
        <row r="5">
          <cell r="B5">
            <v>31047</v>
          </cell>
        </row>
        <row r="6">
          <cell r="B6">
            <v>31228</v>
          </cell>
        </row>
        <row r="7">
          <cell r="B7">
            <v>31412</v>
          </cell>
        </row>
        <row r="8">
          <cell r="B8">
            <v>31593</v>
          </cell>
        </row>
        <row r="9">
          <cell r="B9">
            <v>31777</v>
          </cell>
        </row>
        <row r="10">
          <cell r="B10">
            <v>31958</v>
          </cell>
        </row>
        <row r="11">
          <cell r="B11">
            <v>32142</v>
          </cell>
        </row>
        <row r="12">
          <cell r="B12">
            <v>32324</v>
          </cell>
        </row>
        <row r="13">
          <cell r="B13">
            <v>32508</v>
          </cell>
        </row>
        <row r="14">
          <cell r="B14">
            <v>32689</v>
          </cell>
        </row>
        <row r="15">
          <cell r="B15">
            <v>32873</v>
          </cell>
        </row>
        <row r="16">
          <cell r="B16">
            <v>33054</v>
          </cell>
        </row>
        <row r="17">
          <cell r="B17">
            <v>33238</v>
          </cell>
        </row>
        <row r="18">
          <cell r="B18">
            <v>33419</v>
          </cell>
        </row>
        <row r="19">
          <cell r="B19">
            <v>33603</v>
          </cell>
        </row>
        <row r="20">
          <cell r="B20">
            <v>33785</v>
          </cell>
        </row>
        <row r="21">
          <cell r="B21">
            <v>33969</v>
          </cell>
        </row>
        <row r="22">
          <cell r="B22">
            <v>34150</v>
          </cell>
        </row>
        <row r="23">
          <cell r="B23">
            <v>34334</v>
          </cell>
        </row>
        <row r="24">
          <cell r="B24">
            <v>34515</v>
          </cell>
        </row>
        <row r="25">
          <cell r="B25">
            <v>34699</v>
          </cell>
        </row>
        <row r="26">
          <cell r="B26">
            <v>34880</v>
          </cell>
        </row>
        <row r="27">
          <cell r="B27">
            <v>35064</v>
          </cell>
        </row>
        <row r="28">
          <cell r="B28">
            <v>35246</v>
          </cell>
        </row>
        <row r="29">
          <cell r="B29">
            <v>35430</v>
          </cell>
        </row>
        <row r="30">
          <cell r="B30">
            <v>35611</v>
          </cell>
        </row>
        <row r="31">
          <cell r="B31">
            <v>35795</v>
          </cell>
        </row>
        <row r="32">
          <cell r="B32">
            <v>35976</v>
          </cell>
        </row>
        <row r="33">
          <cell r="B33">
            <v>36160</v>
          </cell>
        </row>
        <row r="34">
          <cell r="B34">
            <v>36341</v>
          </cell>
        </row>
        <row r="35">
          <cell r="B35">
            <v>36525</v>
          </cell>
        </row>
        <row r="36">
          <cell r="B36">
            <v>36707</v>
          </cell>
        </row>
        <row r="37">
          <cell r="B37">
            <v>36891</v>
          </cell>
        </row>
        <row r="38">
          <cell r="B38">
            <v>37072</v>
          </cell>
        </row>
        <row r="39">
          <cell r="B39">
            <v>37256</v>
          </cell>
        </row>
        <row r="40">
          <cell r="B40">
            <v>37437</v>
          </cell>
        </row>
        <row r="41">
          <cell r="B41">
            <v>37621</v>
          </cell>
        </row>
        <row r="42">
          <cell r="B42">
            <v>37802</v>
          </cell>
        </row>
        <row r="43">
          <cell r="B43">
            <v>37986</v>
          </cell>
        </row>
        <row r="44">
          <cell r="B44">
            <v>38168</v>
          </cell>
        </row>
        <row r="45">
          <cell r="B45">
            <v>38352</v>
          </cell>
        </row>
        <row r="46">
          <cell r="B46">
            <v>38533</v>
          </cell>
        </row>
        <row r="47">
          <cell r="B47">
            <v>38717</v>
          </cell>
        </row>
        <row r="48">
          <cell r="B48">
            <v>38898</v>
          </cell>
        </row>
        <row r="49">
          <cell r="B49">
            <v>39082</v>
          </cell>
        </row>
        <row r="50">
          <cell r="B50">
            <v>39263</v>
          </cell>
        </row>
        <row r="51">
          <cell r="B51">
            <v>39447</v>
          </cell>
        </row>
        <row r="52">
          <cell r="B52">
            <v>39629</v>
          </cell>
        </row>
        <row r="53">
          <cell r="B53">
            <v>39813</v>
          </cell>
        </row>
        <row r="54">
          <cell r="B54">
            <v>39994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2019 Debt Stock "/>
      <sheetName val="Total Domestic Debt"/>
      <sheetName val="Q3, 2019 (Summary) "/>
      <sheetName val="Domestic Arrears Summary"/>
      <sheetName val="Domestic Arrears Ratios"/>
    </sheetNames>
    <sheetDataSet>
      <sheetData sheetId="0"/>
      <sheetData sheetId="1">
        <row r="7">
          <cell r="R7">
            <v>69351518272.179993</v>
          </cell>
        </row>
        <row r="8">
          <cell r="R8">
            <v>95604743892.595016</v>
          </cell>
        </row>
        <row r="9">
          <cell r="R9">
            <v>237404479750.879</v>
          </cell>
        </row>
        <row r="10">
          <cell r="R10">
            <v>34007803458.860001</v>
          </cell>
        </row>
        <row r="11">
          <cell r="R11">
            <v>105197691087.92</v>
          </cell>
        </row>
        <row r="12">
          <cell r="R12">
            <v>127243132172.38002</v>
          </cell>
        </row>
        <row r="13">
          <cell r="R13">
            <v>98443680724.467834</v>
          </cell>
        </row>
        <row r="14">
          <cell r="R14">
            <v>83599771781.150009</v>
          </cell>
        </row>
        <row r="15">
          <cell r="R15">
            <v>167967705888.44998</v>
          </cell>
        </row>
        <row r="17">
          <cell r="R17">
            <v>44664873336.949997</v>
          </cell>
        </row>
        <row r="20">
          <cell r="R20">
            <v>60588382464.349998</v>
          </cell>
        </row>
        <row r="21">
          <cell r="R21">
            <v>74464436941.80925</v>
          </cell>
        </row>
        <row r="22">
          <cell r="R22">
            <v>148900627563.76001</v>
          </cell>
        </row>
        <row r="23">
          <cell r="R23">
            <v>39222346039.099998</v>
          </cell>
        </row>
        <row r="24">
          <cell r="R24">
            <v>90444405270.869995</v>
          </cell>
        </row>
        <row r="25">
          <cell r="R25">
            <v>117339436693.46632</v>
          </cell>
        </row>
        <row r="26">
          <cell r="R26">
            <v>66164163901.639999</v>
          </cell>
        </row>
        <row r="27">
          <cell r="R27">
            <v>59188080839.300003</v>
          </cell>
        </row>
        <row r="28">
          <cell r="R28">
            <v>123436748898.43004</v>
          </cell>
        </row>
        <row r="29">
          <cell r="R29">
            <v>63177349538.893005</v>
          </cell>
        </row>
        <row r="30">
          <cell r="R30">
            <v>441668732162.25909</v>
          </cell>
        </row>
        <row r="31">
          <cell r="R31">
            <v>54225427154.130005</v>
          </cell>
        </row>
        <row r="32">
          <cell r="R32">
            <v>62539576973.269989</v>
          </cell>
        </row>
        <row r="33">
          <cell r="R33">
            <v>140993426875.02002</v>
          </cell>
        </row>
        <row r="34">
          <cell r="R34">
            <v>56416452086.630005</v>
          </cell>
        </row>
        <row r="35">
          <cell r="R35">
            <v>141792935913.23999</v>
          </cell>
        </row>
        <row r="37">
          <cell r="R37">
            <v>108967566269.06194</v>
          </cell>
        </row>
        <row r="38">
          <cell r="R38">
            <v>266936225793.65356</v>
          </cell>
        </row>
        <row r="39">
          <cell r="R39">
            <v>49475551713.330002</v>
          </cell>
        </row>
        <row r="40">
          <cell r="R40">
            <v>93490094894.284363</v>
          </cell>
        </row>
        <row r="41">
          <cell r="R41">
            <v>28533478934.825245</v>
          </cell>
        </row>
        <row r="42">
          <cell r="R42">
            <v>63033937202.108643</v>
          </cell>
        </row>
        <row r="43">
          <cell r="R43">
            <v>137862316926.60001</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DEBT STOCK"/>
      <sheetName val="2016 Debt Service Summary "/>
      <sheetName val="2017 Debt Stock"/>
      <sheetName val="2017 Debt Service Summary"/>
      <sheetName val="2018 Debt Stock"/>
      <sheetName val="2018 Debt Service Summary"/>
      <sheetName val="Q1,2019 Debt Stock"/>
      <sheetName val="Q1, 2019  (Summary)"/>
      <sheetName val="Q2,2019 Debt Stock "/>
      <sheetName val="Q2, 2019 (Summary) "/>
      <sheetName val="Q3, 2019 (Summary) "/>
      <sheetName val="June 2018 - DMD status updat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CC5597-19C6-4548-9381-2D24416C4849}" name="Table38468634533267589378" displayName="Table38468634533267589378" ref="A3:G41" totalsRowCount="1" headerRowDxfId="35" dataDxfId="33" totalsRowDxfId="32" headerRowBorderDxfId="34" totalsRowBorderDxfId="31" headerRowCellStyle="Comma">
  <tableColumns count="7">
    <tableColumn id="1" xr3:uid="{B5E4DC6D-C3E3-4193-B09D-C7CB0359CC7E}" name="SN" totalsRowLabel="Total" dataDxfId="30" totalsRowDxfId="29"/>
    <tableColumn id="2" xr3:uid="{A0A6FB92-9490-4988-9208-4B7929CFB47E}" name="STATE" dataDxfId="28" totalsRowDxfId="27"/>
    <tableColumn id="10" xr3:uid="{E3363BC1-DF76-4789-AF5E-B5E5627FD442}" name="DEBT STOCK AS AT Q3" totalsRowFunction="sum" dataDxfId="26" totalsRowDxfId="25" dataCellStyle="Comma">
      <calculatedColumnFormula>'[8]Q2,2019 Debt Stock '!R7</calculatedColumnFormula>
    </tableColumn>
    <tableColumn id="3" xr3:uid="{1D06C42A-F195-436B-8914-EF4394C16662}" name="DEBT STOCK AS AT Q2 " totalsRowFunction="sum" dataDxfId="24" totalsRowDxfId="23" totalsRowCellStyle="Comma"/>
    <tableColumn id="7" xr3:uid="{C249D91E-BE0A-49E0-B018-E7A4C4C1484A}" name="DEBT STOCK AS AT Q2 2" dataDxfId="22" totalsRowDxfId="21" dataCellStyle="Comma"/>
    <tableColumn id="5" xr3:uid="{3DA6FCC3-0602-4FFF-8237-7B8C0D0BD333}" name="% CHANGE IN DEBT STOCK/ STATE, Q3 &amp; Q2" totalsRowFunction="custom" dataDxfId="20" totalsRowDxfId="19" totalsRowCellStyle="Percent">
      <calculatedColumnFormula>Table38468634533267589378[[#This Row],[DEBT STOCK AS AT Q3]]/Table38468634533267589378[[#This Row],[DEBT STOCK AS AT Q2 ]]-1</calculatedColumnFormula>
      <totalsRowFormula>Table38468634533267589378[[#Totals],[DEBT STOCK AS AT Q3]]/Table38468634533267589378[[#Totals],[DEBT STOCK AS AT Q2 ]]-1</totalsRowFormula>
    </tableColumn>
    <tableColumn id="6" xr3:uid="{AFFB3483-6657-473C-9EF5-35FF569DE3B7}" name="% Share of each State to Total Debt Stock, Q3 2019" totalsRowFunction="sum" dataDxfId="18" totalsRowDxfId="17" dataCellStyle="Percent" totalsRowCellStyle="Percent">
      <calculatedColumnFormula>Table38468634533267589378[[#This Row],[DEBT STOCK AS AT Q3]]/Table38468634533267589378[[#Totals],[DEBT STOCK AS AT Q3]]</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6DCE2C6-1ECB-4093-BF56-ABD32E4B2822}" name="Table133456891011" displayName="Table133456891011" ref="A4:M52" totalsRowShown="0" headerRowDxfId="16" headerRowBorderDxfId="15" tableBorderDxfId="14" totalsRowBorderDxfId="13" headerRowCellStyle="Normal_Sheet1 2">
  <autoFilter ref="A4:M52" xr:uid="{00000000-0009-0000-0100-00000A000000}"/>
  <tableColumns count="13">
    <tableColumn id="1" xr3:uid="{00000000-0010-0000-0900-000001000000}" name="Category" dataDxfId="12"/>
    <tableColumn id="2" xr3:uid="{00000000-0010-0000-0900-000002000000}" name="Principal" dataDxfId="11"/>
    <tableColumn id="3" xr3:uid="{00000000-0010-0000-0900-000003000000}" name="Interest Fee" dataDxfId="10"/>
    <tableColumn id="4" xr3:uid="{00000000-0010-0000-0900-000004000000}" name="Service Fee" dataDxfId="9"/>
    <tableColumn id="5" xr3:uid="{00000000-0010-0000-0900-000005000000}" name="Deferred Principal" dataDxfId="8"/>
    <tableColumn id="6" xr3:uid="{00000000-0010-0000-0900-000006000000}" name="Deferred Interest" dataDxfId="7"/>
    <tableColumn id="7" xr3:uid="{00000000-0010-0000-0900-000007000000}" name="Deferred Service Charge" dataDxfId="6"/>
    <tableColumn id="8" xr3:uid="{00000000-0010-0000-0900-000008000000}" name="Penalty Interest " dataDxfId="5"/>
    <tableColumn id="9" xr3:uid="{00000000-0010-0000-0900-000009000000}" name=" Waiver/ Credit" dataDxfId="4"/>
    <tableColumn id="10" xr3:uid="{00000000-0010-0000-0900-00000A000000}" name="Commitment Charges" dataDxfId="3"/>
    <tableColumn id="11" xr3:uid="{00000000-0010-0000-0900-00000B000000}" name="Other Charges" dataDxfId="2"/>
    <tableColumn id="12" xr3:uid="{00000000-0010-0000-0900-00000C000000}" name="Total" dataDxfId="1"/>
    <tableColumn id="13" xr3:uid="{00000000-0010-0000-0900-00000D000000}" name="Percentage of Total"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E9108-8206-450C-94BC-C6E80C20B75A}">
  <dimension ref="A3:O34"/>
  <sheetViews>
    <sheetView topLeftCell="B7" zoomScale="60" zoomScaleNormal="60" workbookViewId="0">
      <pane xSplit="1" ySplit="6" topLeftCell="C13" activePane="bottomRight" state="frozen"/>
      <selection activeCell="B7" sqref="B7"/>
      <selection pane="topRight" activeCell="C7" sqref="C7"/>
      <selection pane="bottomLeft" activeCell="B13" sqref="B13"/>
      <selection pane="bottomRight" activeCell="B27" sqref="B27"/>
    </sheetView>
  </sheetViews>
  <sheetFormatPr defaultRowHeight="14.5" x14ac:dyDescent="0.35"/>
  <cols>
    <col min="1" max="1" width="9.81640625" customWidth="1"/>
    <col min="2" max="2" width="40" customWidth="1"/>
    <col min="3" max="3" width="27.1796875" customWidth="1"/>
    <col min="4" max="4" width="23.26953125" customWidth="1"/>
    <col min="5" max="6" width="15.81640625" customWidth="1"/>
    <col min="7" max="7" width="8" customWidth="1"/>
    <col min="8" max="8" width="29.1796875" bestFit="1" customWidth="1"/>
    <col min="9" max="9" width="18.1796875" customWidth="1"/>
    <col min="10" max="10" width="21.54296875" customWidth="1"/>
    <col min="11" max="11" width="12" customWidth="1"/>
    <col min="13" max="13" width="12.54296875" customWidth="1"/>
    <col min="14" max="14" width="12.1796875" customWidth="1"/>
  </cols>
  <sheetData>
    <row r="3" spans="1:15" x14ac:dyDescent="0.35">
      <c r="A3" s="204"/>
    </row>
    <row r="4" spans="1:15" x14ac:dyDescent="0.35">
      <c r="A4" s="204"/>
    </row>
    <row r="5" spans="1:15" x14ac:dyDescent="0.35">
      <c r="A5" s="204"/>
    </row>
    <row r="6" spans="1:15" x14ac:dyDescent="0.35">
      <c r="A6" s="204"/>
    </row>
    <row r="7" spans="1:15" x14ac:dyDescent="0.35">
      <c r="A7" s="204"/>
    </row>
    <row r="8" spans="1:15" ht="15" thickBot="1" x14ac:dyDescent="0.4">
      <c r="A8" s="204"/>
    </row>
    <row r="9" spans="1:15" ht="16" x14ac:dyDescent="0.35">
      <c r="A9" s="335" t="s">
        <v>162</v>
      </c>
      <c r="B9" s="335"/>
      <c r="C9" s="335"/>
      <c r="D9" s="335"/>
      <c r="E9" s="335"/>
      <c r="F9" s="335"/>
      <c r="M9" s="350" t="s">
        <v>165</v>
      </c>
      <c r="N9" s="351"/>
    </row>
    <row r="10" spans="1:15" ht="15" thickBot="1" x14ac:dyDescent="0.4">
      <c r="A10" s="203"/>
      <c r="M10" s="352"/>
      <c r="N10" s="353"/>
    </row>
    <row r="11" spans="1:15" ht="24.75" customHeight="1" thickBot="1" x14ac:dyDescent="0.4">
      <c r="A11" s="336" t="s">
        <v>161</v>
      </c>
      <c r="B11" s="337"/>
      <c r="C11" s="337"/>
      <c r="D11" s="337"/>
      <c r="E11" s="338"/>
      <c r="F11" s="337"/>
      <c r="G11" s="347" t="s">
        <v>163</v>
      </c>
      <c r="H11" s="348"/>
      <c r="I11" s="348"/>
      <c r="J11" s="348"/>
      <c r="K11" s="349"/>
      <c r="L11" s="356"/>
      <c r="M11" s="354"/>
      <c r="N11" s="355"/>
    </row>
    <row r="12" spans="1:15" ht="44.25" customHeight="1" thickBot="1" x14ac:dyDescent="0.4">
      <c r="A12" s="255"/>
      <c r="B12" s="256" t="s">
        <v>160</v>
      </c>
      <c r="C12" s="257" t="s">
        <v>159</v>
      </c>
      <c r="D12" s="257" t="s">
        <v>158</v>
      </c>
      <c r="E12" s="258" t="s">
        <v>157</v>
      </c>
      <c r="F12" s="339"/>
      <c r="G12" s="259"/>
      <c r="H12" s="260" t="s">
        <v>160</v>
      </c>
      <c r="I12" s="261" t="s">
        <v>159</v>
      </c>
      <c r="J12" s="261" t="s">
        <v>164</v>
      </c>
      <c r="K12" s="262" t="s">
        <v>157</v>
      </c>
      <c r="L12" s="356"/>
      <c r="M12" s="245" t="s">
        <v>166</v>
      </c>
      <c r="N12" s="246" t="s">
        <v>167</v>
      </c>
    </row>
    <row r="13" spans="1:15" ht="24" customHeight="1" x14ac:dyDescent="0.35">
      <c r="A13" s="247" t="s">
        <v>156</v>
      </c>
      <c r="B13" s="248" t="s">
        <v>155</v>
      </c>
      <c r="C13" s="249">
        <f>C14+C15</f>
        <v>26941.5</v>
      </c>
      <c r="D13" s="249">
        <f>D14+D15</f>
        <v>8271040.5</v>
      </c>
      <c r="E13" s="250">
        <f>D13/D19</f>
        <v>0.3155081614968151</v>
      </c>
      <c r="F13" s="340"/>
      <c r="G13" s="251" t="s">
        <v>156</v>
      </c>
      <c r="H13" s="252" t="s">
        <v>155</v>
      </c>
      <c r="I13" s="253">
        <v>27162.629999999997</v>
      </c>
      <c r="J13" s="253">
        <v>8322629.8319999995</v>
      </c>
      <c r="K13" s="254">
        <v>0.32381700049657464</v>
      </c>
      <c r="L13" s="356"/>
      <c r="M13" s="269">
        <f t="shared" ref="M13:N19" si="0">C13/I13-1</f>
        <v>-8.1409642586155462E-3</v>
      </c>
      <c r="N13" s="270">
        <f t="shared" si="0"/>
        <v>-6.1986815515501226E-3</v>
      </c>
      <c r="O13" s="243"/>
    </row>
    <row r="14" spans="1:15" ht="24" customHeight="1" x14ac:dyDescent="0.35">
      <c r="A14" s="216"/>
      <c r="B14" s="202" t="s">
        <v>152</v>
      </c>
      <c r="C14" s="201">
        <v>22666.83</v>
      </c>
      <c r="D14" s="201">
        <f>C14*307</f>
        <v>6958716.8100000005</v>
      </c>
      <c r="E14" s="217">
        <f>D14/D19</f>
        <v>0.26544809532731489</v>
      </c>
      <c r="F14" s="341"/>
      <c r="G14" s="229"/>
      <c r="H14" s="205" t="s">
        <v>152</v>
      </c>
      <c r="I14" s="206">
        <v>22887.96</v>
      </c>
      <c r="J14" s="206">
        <v>7012870.9439999992</v>
      </c>
      <c r="K14" s="230">
        <v>0.27285688295594279</v>
      </c>
      <c r="L14" s="356"/>
      <c r="M14" s="263">
        <f t="shared" si="0"/>
        <v>-9.6614115019424407E-3</v>
      </c>
      <c r="N14" s="264">
        <f t="shared" si="0"/>
        <v>-7.7221061719853212E-3</v>
      </c>
      <c r="O14" s="242"/>
    </row>
    <row r="15" spans="1:15" ht="24" customHeight="1" x14ac:dyDescent="0.35">
      <c r="A15" s="218"/>
      <c r="B15" s="200" t="s">
        <v>151</v>
      </c>
      <c r="C15" s="196">
        <v>4274.67</v>
      </c>
      <c r="D15" s="196">
        <f>C15*307</f>
        <v>1312323.69</v>
      </c>
      <c r="E15" s="219">
        <f>D15/D19</f>
        <v>5.0060066169500234E-2</v>
      </c>
      <c r="F15" s="342"/>
      <c r="G15" s="231"/>
      <c r="H15" s="207" t="s">
        <v>151</v>
      </c>
      <c r="I15" s="208">
        <v>4274.67</v>
      </c>
      <c r="J15" s="208">
        <v>1309758.888</v>
      </c>
      <c r="K15" s="232">
        <v>5.0960117540631851E-2</v>
      </c>
      <c r="L15" s="356"/>
      <c r="M15" s="263">
        <f t="shared" si="0"/>
        <v>0</v>
      </c>
      <c r="N15" s="264">
        <f t="shared" si="0"/>
        <v>1.958224543080922E-3</v>
      </c>
      <c r="O15" s="242"/>
    </row>
    <row r="16" spans="1:15" ht="24" customHeight="1" x14ac:dyDescent="0.35">
      <c r="A16" s="220" t="s">
        <v>154</v>
      </c>
      <c r="B16" s="199" t="s">
        <v>153</v>
      </c>
      <c r="C16" s="198">
        <f>C17+C18</f>
        <v>58449.318013029311</v>
      </c>
      <c r="D16" s="198">
        <f>D17+D18</f>
        <v>17943940.629999999</v>
      </c>
      <c r="E16" s="221">
        <f>D16/D19</f>
        <v>0.68449183850318496</v>
      </c>
      <c r="F16" s="343"/>
      <c r="G16" s="233" t="s">
        <v>154</v>
      </c>
      <c r="H16" s="209" t="s">
        <v>153</v>
      </c>
      <c r="I16" s="210">
        <v>56720.0258159269</v>
      </c>
      <c r="J16" s="210">
        <v>17379015.91</v>
      </c>
      <c r="K16" s="234">
        <v>0.67618299950342542</v>
      </c>
      <c r="L16" s="356"/>
      <c r="M16" s="267">
        <f t="shared" si="0"/>
        <v>3.0488212447477903E-2</v>
      </c>
      <c r="N16" s="268">
        <f t="shared" si="0"/>
        <v>3.2506139756448338E-2</v>
      </c>
      <c r="O16" s="243"/>
    </row>
    <row r="17" spans="1:15" ht="24" customHeight="1" x14ac:dyDescent="0.35">
      <c r="A17" s="222"/>
      <c r="B17" s="197" t="s">
        <v>152</v>
      </c>
      <c r="C17" s="196">
        <f>D17/307</f>
        <v>45281.908892508138</v>
      </c>
      <c r="D17" s="195">
        <v>13901546.029999999</v>
      </c>
      <c r="E17" s="219">
        <f>D17/D19</f>
        <v>0.53029014062845525</v>
      </c>
      <c r="F17" s="342"/>
      <c r="G17" s="235"/>
      <c r="H17" s="211" t="s">
        <v>152</v>
      </c>
      <c r="I17" s="208">
        <v>43775.444157963451</v>
      </c>
      <c r="J17" s="212">
        <v>13412796.09</v>
      </c>
      <c r="K17" s="232">
        <v>0.52186526203968564</v>
      </c>
      <c r="L17" s="356"/>
      <c r="M17" s="263">
        <f t="shared" si="0"/>
        <v>3.4413465437577617E-2</v>
      </c>
      <c r="N17" s="264">
        <f t="shared" si="0"/>
        <v>3.6439079273291153E-2</v>
      </c>
      <c r="O17" s="242"/>
    </row>
    <row r="18" spans="1:15" ht="24" customHeight="1" x14ac:dyDescent="0.35">
      <c r="A18" s="223"/>
      <c r="B18" s="194" t="s">
        <v>151</v>
      </c>
      <c r="C18" s="193">
        <f>D18/307</f>
        <v>13167.409120521173</v>
      </c>
      <c r="D18" s="192">
        <v>4042394.6</v>
      </c>
      <c r="E18" s="224">
        <f>D18/D19</f>
        <v>0.1542016978747297</v>
      </c>
      <c r="F18" s="344"/>
      <c r="G18" s="236"/>
      <c r="H18" s="213" t="s">
        <v>151</v>
      </c>
      <c r="I18" s="214">
        <v>12944.581657963447</v>
      </c>
      <c r="J18" s="215">
        <v>3966219.82</v>
      </c>
      <c r="K18" s="237">
        <v>0.15431773746373972</v>
      </c>
      <c r="L18" s="356"/>
      <c r="M18" s="263">
        <f t="shared" si="0"/>
        <v>1.721395626722666E-2</v>
      </c>
      <c r="N18" s="264">
        <f t="shared" si="0"/>
        <v>1.9205889601953574E-2</v>
      </c>
      <c r="O18" s="242"/>
    </row>
    <row r="19" spans="1:15" ht="24" customHeight="1" thickBot="1" x14ac:dyDescent="0.4">
      <c r="A19" s="225" t="s">
        <v>150</v>
      </c>
      <c r="B19" s="226" t="s">
        <v>149</v>
      </c>
      <c r="C19" s="227">
        <f>C13+C16</f>
        <v>85390.818013029319</v>
      </c>
      <c r="D19" s="227">
        <f>D13+D16</f>
        <v>26214981.129999999</v>
      </c>
      <c r="E19" s="228">
        <v>1</v>
      </c>
      <c r="F19" s="345"/>
      <c r="G19" s="238" t="s">
        <v>150</v>
      </c>
      <c r="H19" s="239" t="s">
        <v>149</v>
      </c>
      <c r="I19" s="240">
        <v>83882.655815926904</v>
      </c>
      <c r="J19" s="240">
        <v>25701645.741999999</v>
      </c>
      <c r="K19" s="241">
        <v>1</v>
      </c>
      <c r="L19" s="356"/>
      <c r="M19" s="265">
        <f t="shared" si="0"/>
        <v>1.7979428314858659E-2</v>
      </c>
      <c r="N19" s="266">
        <f t="shared" si="0"/>
        <v>1.9972860615736332E-2</v>
      </c>
      <c r="O19" s="243"/>
    </row>
    <row r="20" spans="1:15" ht="15" customHeight="1" x14ac:dyDescent="0.35">
      <c r="A20" s="191"/>
      <c r="M20" s="346" t="s">
        <v>174</v>
      </c>
      <c r="N20" s="346"/>
    </row>
    <row r="21" spans="1:15" x14ac:dyDescent="0.35">
      <c r="A21" s="190" t="s">
        <v>148</v>
      </c>
      <c r="M21" s="346"/>
      <c r="N21" s="346"/>
    </row>
    <row r="22" spans="1:15" x14ac:dyDescent="0.35">
      <c r="A22" s="187" t="s">
        <v>147</v>
      </c>
      <c r="B22" s="189" t="s">
        <v>146</v>
      </c>
      <c r="M22" s="346"/>
      <c r="N22" s="346"/>
    </row>
    <row r="23" spans="1:15" x14ac:dyDescent="0.35">
      <c r="B23" s="188" t="s">
        <v>145</v>
      </c>
      <c r="M23" s="346"/>
      <c r="N23" s="346"/>
    </row>
    <row r="24" spans="1:15" x14ac:dyDescent="0.35">
      <c r="B24" s="188" t="s">
        <v>144</v>
      </c>
    </row>
    <row r="25" spans="1:15" x14ac:dyDescent="0.35">
      <c r="B25" s="188" t="s">
        <v>143</v>
      </c>
    </row>
    <row r="26" spans="1:15" x14ac:dyDescent="0.35">
      <c r="K26" s="244"/>
      <c r="M26" s="244"/>
    </row>
    <row r="27" spans="1:15" x14ac:dyDescent="0.35">
      <c r="A27" s="187" t="s">
        <v>142</v>
      </c>
      <c r="B27" s="186" t="s">
        <v>141</v>
      </c>
    </row>
    <row r="28" spans="1:15" x14ac:dyDescent="0.35">
      <c r="A28" s="185"/>
    </row>
    <row r="29" spans="1:15" x14ac:dyDescent="0.35">
      <c r="A29" s="185"/>
    </row>
    <row r="34" spans="1:1" x14ac:dyDescent="0.35">
      <c r="A34" s="185"/>
    </row>
  </sheetData>
  <mergeCells count="4">
    <mergeCell ref="M20:N23"/>
    <mergeCell ref="G11:K11"/>
    <mergeCell ref="M9:N11"/>
    <mergeCell ref="L11:L19"/>
  </mergeCells>
  <pageMargins left="0.70866141732283516" right="0.70866141732283516" top="0.74803149606299213" bottom="0.74803149606299213" header="0.31496062992126012" footer="0.31496062992126012"/>
  <pageSetup paperSize="0" scale="82"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opLeftCell="A15" workbookViewId="0">
      <selection activeCell="A7" sqref="A1:XFD7"/>
    </sheetView>
  </sheetViews>
  <sheetFormatPr defaultRowHeight="14.5" x14ac:dyDescent="0.35"/>
  <cols>
    <col min="1" max="1" width="55.453125" customWidth="1"/>
    <col min="2" max="2" width="27.453125" customWidth="1"/>
    <col min="3" max="3" width="13.453125" customWidth="1"/>
    <col min="4" max="5" width="9.1796875" customWidth="1"/>
  </cols>
  <sheetData>
    <row r="1" spans="1:7" ht="32.25" customHeight="1" x14ac:dyDescent="0.35">
      <c r="A1" s="357"/>
      <c r="B1" s="357"/>
      <c r="C1" s="357"/>
    </row>
    <row r="2" spans="1:7" ht="21.75" customHeight="1" x14ac:dyDescent="0.35">
      <c r="A2" s="358"/>
      <c r="B2" s="358"/>
      <c r="C2" s="358"/>
    </row>
    <row r="3" spans="1:7" ht="37.5" customHeight="1" thickBot="1" x14ac:dyDescent="0.4">
      <c r="A3" s="359" t="s">
        <v>0</v>
      </c>
      <c r="B3" s="359"/>
      <c r="C3" s="359"/>
    </row>
    <row r="4" spans="1:7" ht="57" customHeight="1" thickBot="1" x14ac:dyDescent="0.5">
      <c r="A4" s="1" t="s">
        <v>1</v>
      </c>
      <c r="B4" s="2" t="s">
        <v>2</v>
      </c>
      <c r="C4" s="314" t="s">
        <v>177</v>
      </c>
      <c r="G4" s="323"/>
    </row>
    <row r="5" spans="1:7" ht="21.75" customHeight="1" thickBot="1" x14ac:dyDescent="0.5">
      <c r="A5" s="3" t="s">
        <v>3</v>
      </c>
      <c r="B5" s="4">
        <v>10074909394592</v>
      </c>
      <c r="C5" s="5">
        <v>0.72470000000000001</v>
      </c>
      <c r="G5" s="323"/>
    </row>
    <row r="6" spans="1:7" ht="21.75" customHeight="1" thickBot="1" x14ac:dyDescent="0.5">
      <c r="A6" s="6" t="s">
        <v>4</v>
      </c>
      <c r="B6" s="7">
        <v>10793404000</v>
      </c>
      <c r="C6" s="8">
        <v>8.0000000000000004E-4</v>
      </c>
      <c r="G6" s="323"/>
    </row>
    <row r="7" spans="1:7" ht="21.75" customHeight="1" thickBot="1" x14ac:dyDescent="0.5">
      <c r="A7" s="3" t="s">
        <v>5</v>
      </c>
      <c r="B7" s="4">
        <v>200000000000</v>
      </c>
      <c r="C7" s="5">
        <v>1.44E-2</v>
      </c>
      <c r="G7" s="323"/>
    </row>
    <row r="8" spans="1:7" ht="21.75" customHeight="1" thickBot="1" x14ac:dyDescent="0.5">
      <c r="A8" s="6" t="s">
        <v>6</v>
      </c>
      <c r="B8" s="7">
        <v>25690000000</v>
      </c>
      <c r="C8" s="8">
        <v>1.8E-3</v>
      </c>
      <c r="G8" s="323"/>
    </row>
    <row r="9" spans="1:7" ht="21.75" customHeight="1" thickBot="1" x14ac:dyDescent="0.5">
      <c r="A9" s="3" t="s">
        <v>7</v>
      </c>
      <c r="B9" s="4">
        <v>2651514042000</v>
      </c>
      <c r="C9" s="5">
        <v>0.19070000000000001</v>
      </c>
      <c r="G9" s="323"/>
    </row>
    <row r="10" spans="1:7" ht="21.75" customHeight="1" thickBot="1" x14ac:dyDescent="0.5">
      <c r="A10" s="6" t="s">
        <v>8</v>
      </c>
      <c r="B10" s="7">
        <v>125988000000</v>
      </c>
      <c r="C10" s="8">
        <v>9.1000000000000004E-3</v>
      </c>
      <c r="G10" s="323"/>
    </row>
    <row r="11" spans="1:7" ht="21.75" customHeight="1" thickBot="1" x14ac:dyDescent="0.5">
      <c r="A11" s="6" t="s">
        <v>9</v>
      </c>
      <c r="B11" s="7">
        <v>812651186786</v>
      </c>
      <c r="C11" s="8">
        <v>5.8500000000000003E-2</v>
      </c>
      <c r="G11" s="323"/>
    </row>
    <row r="12" spans="1:7" ht="21.75" customHeight="1" thickBot="1" x14ac:dyDescent="0.5">
      <c r="A12" s="9" t="s">
        <v>10</v>
      </c>
      <c r="B12" s="10">
        <v>13901546027378</v>
      </c>
      <c r="C12" s="11">
        <v>1</v>
      </c>
      <c r="G12" s="323"/>
    </row>
    <row r="13" spans="1:7" ht="19" x14ac:dyDescent="0.45">
      <c r="A13" s="12"/>
      <c r="G13" s="323"/>
    </row>
    <row r="14" spans="1:7" ht="19" x14ac:dyDescent="0.45">
      <c r="G14" s="323"/>
    </row>
    <row r="15" spans="1:7" ht="19" x14ac:dyDescent="0.45">
      <c r="G15" s="323"/>
    </row>
    <row r="16" spans="1:7" ht="19" x14ac:dyDescent="0.45">
      <c r="G16" s="323"/>
    </row>
    <row r="17" spans="7:7" ht="19" x14ac:dyDescent="0.45">
      <c r="G17" s="323"/>
    </row>
    <row r="18" spans="7:7" ht="19" x14ac:dyDescent="0.45">
      <c r="G18" s="323"/>
    </row>
    <row r="19" spans="7:7" ht="19" x14ac:dyDescent="0.45">
      <c r="G19" s="323"/>
    </row>
    <row r="20" spans="7:7" ht="19" x14ac:dyDescent="0.45">
      <c r="G20" s="323"/>
    </row>
    <row r="21" spans="7:7" ht="19" x14ac:dyDescent="0.45">
      <c r="G21" s="323"/>
    </row>
    <row r="22" spans="7:7" ht="19" x14ac:dyDescent="0.45">
      <c r="G22" s="323"/>
    </row>
    <row r="23" spans="7:7" ht="19" x14ac:dyDescent="0.45">
      <c r="G23" s="323"/>
    </row>
    <row r="24" spans="7:7" ht="19" x14ac:dyDescent="0.45">
      <c r="G24" s="323"/>
    </row>
    <row r="25" spans="7:7" ht="19" x14ac:dyDescent="0.45">
      <c r="G25" s="323"/>
    </row>
    <row r="26" spans="7:7" ht="19" x14ac:dyDescent="0.45">
      <c r="G26" s="323"/>
    </row>
    <row r="27" spans="7:7" ht="19" x14ac:dyDescent="0.45">
      <c r="G27" s="323"/>
    </row>
    <row r="28" spans="7:7" ht="19" x14ac:dyDescent="0.45">
      <c r="G28" s="323"/>
    </row>
    <row r="29" spans="7:7" ht="19" x14ac:dyDescent="0.45">
      <c r="G29" s="323"/>
    </row>
    <row r="30" spans="7:7" ht="19" x14ac:dyDescent="0.45">
      <c r="G30" s="323"/>
    </row>
    <row r="31" spans="7:7" ht="19" x14ac:dyDescent="0.45">
      <c r="G31" s="323"/>
    </row>
    <row r="32" spans="7:7" ht="19" x14ac:dyDescent="0.45">
      <c r="G32" s="323"/>
    </row>
    <row r="33" spans="7:7" ht="19" x14ac:dyDescent="0.45">
      <c r="G33" s="323"/>
    </row>
    <row r="34" spans="7:7" ht="19" x14ac:dyDescent="0.45">
      <c r="G34" s="323"/>
    </row>
    <row r="35" spans="7:7" ht="19" x14ac:dyDescent="0.45">
      <c r="G35" s="323"/>
    </row>
    <row r="36" spans="7:7" ht="19" x14ac:dyDescent="0.45">
      <c r="G36" s="323"/>
    </row>
    <row r="37" spans="7:7" ht="19" x14ac:dyDescent="0.45">
      <c r="G37" s="323"/>
    </row>
    <row r="38" spans="7:7" x14ac:dyDescent="0.35">
      <c r="G38" s="324"/>
    </row>
  </sheetData>
  <mergeCells count="3">
    <mergeCell ref="A1:C1"/>
    <mergeCell ref="A2:C2"/>
    <mergeCell ref="A3:C3"/>
  </mergeCells>
  <pageMargins left="0.70000000000000007" right="0.70000000000000007" top="0.75" bottom="0.75" header="0.30000000000000004" footer="0.30000000000000004"/>
  <pageSetup paperSize="0" scale="90" fitToWidth="0" fitToHeight="0" orientation="portrait"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9B46D-7A62-4098-A12D-A6AC83E062AC}">
  <sheetPr>
    <pageSetUpPr fitToPage="1"/>
  </sheetPr>
  <dimension ref="A1:UJ82"/>
  <sheetViews>
    <sheetView zoomScale="62" zoomScaleNormal="78" zoomScaleSheetLayoutView="80" zoomScalePageLayoutView="80" workbookViewId="0">
      <selection activeCell="C46" sqref="C46"/>
    </sheetView>
  </sheetViews>
  <sheetFormatPr defaultColWidth="8.81640625" defaultRowHeight="14.5" x14ac:dyDescent="0.35"/>
  <cols>
    <col min="1" max="1" width="8.453125" style="78" customWidth="1"/>
    <col min="2" max="2" width="40.453125" style="75" customWidth="1"/>
    <col min="3" max="3" width="54.1796875" style="77" customWidth="1"/>
    <col min="4" max="4" width="46.453125" style="75" customWidth="1"/>
    <col min="5" max="5" width="12.1796875" style="75" customWidth="1"/>
    <col min="6" max="6" width="19" style="75" customWidth="1"/>
    <col min="7" max="7" width="20.7265625" style="75" customWidth="1"/>
    <col min="8" max="26" width="8.81640625" style="75"/>
    <col min="27" max="541" width="8.81640625" style="76"/>
    <col min="542" max="16384" width="8.81640625" style="75"/>
  </cols>
  <sheetData>
    <row r="1" spans="1:541" ht="36" customHeight="1" x14ac:dyDescent="0.45">
      <c r="A1" s="362" t="s">
        <v>97</v>
      </c>
      <c r="B1" s="362"/>
      <c r="C1" s="362"/>
      <c r="D1" s="76"/>
      <c r="E1" s="76"/>
      <c r="F1" s="76"/>
      <c r="G1" s="76"/>
      <c r="H1" s="76"/>
      <c r="I1" s="76"/>
      <c r="J1" s="76"/>
      <c r="K1" s="76"/>
      <c r="L1" s="76"/>
      <c r="M1" s="76"/>
      <c r="N1" s="76"/>
      <c r="O1" s="76"/>
      <c r="P1" s="76"/>
      <c r="Q1" s="76"/>
      <c r="R1" s="76"/>
      <c r="S1" s="76"/>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c r="IW1" s="75"/>
      <c r="IX1" s="75"/>
      <c r="IY1" s="75"/>
      <c r="IZ1" s="75"/>
      <c r="JA1" s="75"/>
      <c r="JB1" s="75"/>
      <c r="JC1" s="75"/>
      <c r="JD1" s="75"/>
      <c r="JE1" s="75"/>
      <c r="JF1" s="75"/>
      <c r="JG1" s="75"/>
      <c r="JH1" s="75"/>
      <c r="JI1" s="75"/>
      <c r="JJ1" s="75"/>
      <c r="JK1" s="75"/>
      <c r="JL1" s="75"/>
      <c r="JM1" s="75"/>
      <c r="JN1" s="75"/>
      <c r="JO1" s="75"/>
      <c r="JP1" s="75"/>
      <c r="JQ1" s="75"/>
      <c r="JR1" s="75"/>
      <c r="JS1" s="75"/>
      <c r="JT1" s="75"/>
      <c r="JU1" s="75"/>
      <c r="JV1" s="75"/>
      <c r="JW1" s="75"/>
      <c r="JX1" s="75"/>
      <c r="JY1" s="75"/>
      <c r="JZ1" s="75"/>
      <c r="KA1" s="75"/>
      <c r="KB1" s="75"/>
      <c r="KC1" s="75"/>
      <c r="KD1" s="75"/>
      <c r="KE1" s="75"/>
      <c r="KF1" s="75"/>
      <c r="KG1" s="75"/>
      <c r="KH1" s="75"/>
      <c r="KI1" s="75"/>
      <c r="KJ1" s="75"/>
      <c r="KK1" s="75"/>
      <c r="KL1" s="75"/>
      <c r="KM1" s="75"/>
      <c r="KN1" s="75"/>
      <c r="KO1" s="75"/>
      <c r="KP1" s="75"/>
      <c r="KQ1" s="75"/>
      <c r="KR1" s="75"/>
      <c r="KS1" s="75"/>
      <c r="KT1" s="75"/>
      <c r="KU1" s="75"/>
      <c r="KV1" s="75"/>
      <c r="KW1" s="75"/>
      <c r="KX1" s="75"/>
      <c r="KY1" s="75"/>
      <c r="KZ1" s="75"/>
      <c r="LA1" s="75"/>
      <c r="LB1" s="75"/>
      <c r="LC1" s="75"/>
      <c r="LD1" s="75"/>
      <c r="LE1" s="75"/>
      <c r="LF1" s="75"/>
      <c r="LG1" s="75"/>
      <c r="LH1" s="75"/>
      <c r="LI1" s="75"/>
      <c r="LJ1" s="75"/>
      <c r="LK1" s="75"/>
      <c r="LL1" s="75"/>
      <c r="LM1" s="75"/>
      <c r="LN1" s="75"/>
      <c r="LO1" s="75"/>
      <c r="LP1" s="75"/>
      <c r="LQ1" s="75"/>
      <c r="LR1" s="75"/>
      <c r="LS1" s="75"/>
      <c r="LT1" s="75"/>
      <c r="LU1" s="75"/>
      <c r="LV1" s="75"/>
      <c r="LW1" s="75"/>
      <c r="LX1" s="75"/>
      <c r="LY1" s="75"/>
      <c r="LZ1" s="75"/>
      <c r="MA1" s="75"/>
      <c r="MB1" s="75"/>
      <c r="MC1" s="75"/>
      <c r="MD1" s="75"/>
      <c r="ME1" s="75"/>
      <c r="MF1" s="75"/>
      <c r="MG1" s="75"/>
      <c r="MH1" s="75"/>
      <c r="MI1" s="75"/>
      <c r="MJ1" s="75"/>
      <c r="MK1" s="75"/>
      <c r="ML1" s="75"/>
      <c r="MM1" s="75"/>
      <c r="MN1" s="75"/>
      <c r="MO1" s="75"/>
      <c r="MP1" s="75"/>
      <c r="MQ1" s="75"/>
      <c r="MR1" s="75"/>
      <c r="MS1" s="75"/>
      <c r="MT1" s="75"/>
      <c r="MU1" s="75"/>
      <c r="MV1" s="75"/>
      <c r="MW1" s="75"/>
      <c r="MX1" s="75"/>
      <c r="MY1" s="75"/>
      <c r="MZ1" s="75"/>
      <c r="NA1" s="75"/>
      <c r="NB1" s="75"/>
      <c r="NC1" s="75"/>
      <c r="ND1" s="75"/>
      <c r="NE1" s="75"/>
      <c r="NF1" s="75"/>
      <c r="NG1" s="75"/>
      <c r="NH1" s="75"/>
      <c r="NI1" s="75"/>
      <c r="NJ1" s="75"/>
      <c r="NK1" s="75"/>
      <c r="NL1" s="75"/>
      <c r="NM1" s="75"/>
      <c r="NN1" s="75"/>
      <c r="NO1" s="75"/>
      <c r="NP1" s="75"/>
      <c r="NQ1" s="75"/>
      <c r="NR1" s="75"/>
      <c r="NS1" s="75"/>
      <c r="NT1" s="75"/>
      <c r="NU1" s="75"/>
      <c r="NV1" s="75"/>
      <c r="NW1" s="75"/>
      <c r="NX1" s="75"/>
      <c r="NY1" s="75"/>
      <c r="NZ1" s="75"/>
      <c r="OA1" s="75"/>
      <c r="OB1" s="75"/>
      <c r="OC1" s="75"/>
      <c r="OD1" s="75"/>
      <c r="OE1" s="75"/>
      <c r="OF1" s="75"/>
      <c r="OG1" s="75"/>
      <c r="OH1" s="75"/>
      <c r="OI1" s="75"/>
      <c r="OJ1" s="75"/>
      <c r="OK1" s="75"/>
      <c r="OL1" s="75"/>
      <c r="OM1" s="75"/>
      <c r="ON1" s="75"/>
      <c r="OO1" s="75"/>
      <c r="OP1" s="75"/>
      <c r="OQ1" s="75"/>
      <c r="OR1" s="75"/>
      <c r="OS1" s="75"/>
      <c r="OT1" s="75"/>
      <c r="OU1" s="75"/>
      <c r="OV1" s="75"/>
      <c r="OW1" s="75"/>
      <c r="OX1" s="75"/>
      <c r="OY1" s="75"/>
      <c r="OZ1" s="75"/>
      <c r="PA1" s="75"/>
      <c r="PB1" s="75"/>
      <c r="PC1" s="75"/>
      <c r="PD1" s="75"/>
      <c r="PE1" s="75"/>
      <c r="PF1" s="75"/>
      <c r="PG1" s="75"/>
      <c r="PH1" s="75"/>
      <c r="PI1" s="75"/>
      <c r="PJ1" s="75"/>
      <c r="PK1" s="75"/>
      <c r="PL1" s="75"/>
      <c r="PM1" s="75"/>
      <c r="PN1" s="75"/>
      <c r="PO1" s="75"/>
      <c r="PP1" s="75"/>
      <c r="PQ1" s="75"/>
      <c r="PR1" s="75"/>
      <c r="PS1" s="75"/>
      <c r="PT1" s="75"/>
      <c r="PU1" s="75"/>
      <c r="PV1" s="75"/>
      <c r="PW1" s="75"/>
      <c r="PX1" s="75"/>
      <c r="PY1" s="75"/>
      <c r="PZ1" s="75"/>
      <c r="QA1" s="75"/>
      <c r="QB1" s="75"/>
      <c r="QC1" s="75"/>
      <c r="QD1" s="75"/>
      <c r="QE1" s="75"/>
      <c r="QF1" s="75"/>
      <c r="QG1" s="75"/>
      <c r="QH1" s="75"/>
      <c r="QI1" s="75"/>
      <c r="QJ1" s="75"/>
      <c r="QK1" s="75"/>
      <c r="QL1" s="75"/>
      <c r="QM1" s="75"/>
      <c r="QN1" s="75"/>
      <c r="QO1" s="75"/>
      <c r="QP1" s="75"/>
      <c r="QQ1" s="75"/>
      <c r="QR1" s="75"/>
      <c r="QS1" s="75"/>
      <c r="QT1" s="75"/>
      <c r="QU1" s="75"/>
      <c r="QV1" s="75"/>
      <c r="QW1" s="75"/>
      <c r="QX1" s="75"/>
      <c r="QY1" s="75"/>
      <c r="QZ1" s="75"/>
      <c r="RA1" s="75"/>
      <c r="RB1" s="75"/>
      <c r="RC1" s="75"/>
      <c r="RD1" s="75"/>
      <c r="RE1" s="75"/>
      <c r="RF1" s="75"/>
      <c r="RG1" s="75"/>
      <c r="RH1" s="75"/>
      <c r="RI1" s="75"/>
      <c r="RJ1" s="75"/>
      <c r="RK1" s="75"/>
      <c r="RL1" s="75"/>
      <c r="RM1" s="75"/>
      <c r="RN1" s="75"/>
      <c r="RO1" s="75"/>
      <c r="RP1" s="75"/>
      <c r="RQ1" s="75"/>
      <c r="RR1" s="75"/>
      <c r="RS1" s="75"/>
      <c r="RT1" s="75"/>
      <c r="RU1" s="75"/>
      <c r="RV1" s="75"/>
      <c r="RW1" s="75"/>
      <c r="RX1" s="75"/>
      <c r="RY1" s="75"/>
      <c r="RZ1" s="75"/>
      <c r="SA1" s="75"/>
      <c r="SB1" s="75"/>
      <c r="SC1" s="75"/>
      <c r="SD1" s="75"/>
      <c r="SE1" s="75"/>
      <c r="SF1" s="75"/>
      <c r="SG1" s="75"/>
      <c r="SH1" s="75"/>
      <c r="SI1" s="75"/>
      <c r="SJ1" s="75"/>
      <c r="SK1" s="75"/>
      <c r="SL1" s="75"/>
      <c r="SM1" s="75"/>
      <c r="SN1" s="75"/>
      <c r="SO1" s="75"/>
      <c r="SP1" s="75"/>
      <c r="SQ1" s="75"/>
      <c r="SR1" s="75"/>
      <c r="SS1" s="75"/>
      <c r="ST1" s="75"/>
      <c r="SU1" s="75"/>
      <c r="SV1" s="75"/>
      <c r="SW1" s="75"/>
      <c r="SX1" s="75"/>
      <c r="SY1" s="75"/>
      <c r="SZ1" s="75"/>
      <c r="TA1" s="75"/>
      <c r="TB1" s="75"/>
      <c r="TC1" s="75"/>
      <c r="TD1" s="75"/>
      <c r="TE1" s="75"/>
      <c r="TF1" s="75"/>
      <c r="TG1" s="75"/>
      <c r="TH1" s="75"/>
      <c r="TI1" s="75"/>
      <c r="TJ1" s="75"/>
      <c r="TK1" s="75"/>
      <c r="TL1" s="75"/>
      <c r="TM1" s="75"/>
      <c r="TN1" s="75"/>
      <c r="TO1" s="75"/>
      <c r="TP1" s="75"/>
      <c r="TQ1" s="75"/>
      <c r="TR1" s="75"/>
      <c r="TS1" s="75"/>
      <c r="TT1" s="75"/>
      <c r="TU1" s="75"/>
    </row>
    <row r="2" spans="1:541" ht="19.5" customHeight="1" thickBot="1" x14ac:dyDescent="0.5">
      <c r="A2" s="361" t="s">
        <v>96</v>
      </c>
      <c r="B2" s="361"/>
      <c r="C2" s="361"/>
      <c r="D2" s="76"/>
      <c r="E2" s="76"/>
      <c r="F2" s="76"/>
      <c r="G2" s="76"/>
      <c r="H2" s="76"/>
      <c r="I2" s="76"/>
      <c r="J2" s="76"/>
      <c r="K2" s="76"/>
      <c r="L2" s="76"/>
      <c r="M2" s="76"/>
      <c r="N2" s="76"/>
      <c r="O2" s="76"/>
      <c r="P2" s="76"/>
      <c r="Q2" s="76"/>
      <c r="R2" s="76"/>
      <c r="S2" s="76"/>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c r="NS2" s="75"/>
      <c r="NT2" s="75"/>
      <c r="NU2" s="75"/>
      <c r="NV2" s="75"/>
      <c r="NW2" s="75"/>
      <c r="NX2" s="75"/>
      <c r="NY2" s="75"/>
      <c r="NZ2" s="75"/>
      <c r="OA2" s="75"/>
      <c r="OB2" s="75"/>
      <c r="OC2" s="75"/>
      <c r="OD2" s="75"/>
      <c r="OE2" s="75"/>
      <c r="OF2" s="75"/>
      <c r="OG2" s="75"/>
      <c r="OH2" s="75"/>
      <c r="OI2" s="75"/>
      <c r="OJ2" s="75"/>
      <c r="OK2" s="75"/>
      <c r="OL2" s="75"/>
      <c r="OM2" s="75"/>
      <c r="ON2" s="75"/>
      <c r="OO2" s="75"/>
      <c r="OP2" s="75"/>
      <c r="OQ2" s="75"/>
      <c r="OR2" s="75"/>
      <c r="OS2" s="75"/>
      <c r="OT2" s="75"/>
      <c r="OU2" s="75"/>
      <c r="OV2" s="75"/>
      <c r="OW2" s="75"/>
      <c r="OX2" s="75"/>
      <c r="OY2" s="75"/>
      <c r="OZ2" s="75"/>
      <c r="PA2" s="75"/>
      <c r="PB2" s="75"/>
      <c r="PC2" s="75"/>
      <c r="PD2" s="75"/>
      <c r="PE2" s="75"/>
      <c r="PF2" s="75"/>
      <c r="PG2" s="75"/>
      <c r="PH2" s="75"/>
      <c r="PI2" s="75"/>
      <c r="PJ2" s="75"/>
      <c r="PK2" s="75"/>
      <c r="PL2" s="75"/>
      <c r="PM2" s="75"/>
      <c r="PN2" s="75"/>
      <c r="PO2" s="75"/>
      <c r="PP2" s="75"/>
      <c r="PQ2" s="75"/>
      <c r="PR2" s="75"/>
      <c r="PS2" s="75"/>
      <c r="PT2" s="75"/>
      <c r="PU2" s="75"/>
      <c r="PV2" s="75"/>
      <c r="PW2" s="75"/>
      <c r="PX2" s="75"/>
      <c r="PY2" s="75"/>
      <c r="PZ2" s="75"/>
      <c r="QA2" s="75"/>
      <c r="QB2" s="75"/>
      <c r="QC2" s="75"/>
      <c r="QD2" s="75"/>
      <c r="QE2" s="75"/>
      <c r="QF2" s="75"/>
      <c r="QG2" s="75"/>
      <c r="QH2" s="75"/>
      <c r="QI2" s="75"/>
      <c r="QJ2" s="75"/>
      <c r="QK2" s="75"/>
      <c r="QL2" s="75"/>
      <c r="QM2" s="75"/>
      <c r="QN2" s="75"/>
      <c r="QO2" s="75"/>
      <c r="QP2" s="75"/>
      <c r="QQ2" s="75"/>
      <c r="QR2" s="75"/>
      <c r="QS2" s="75"/>
      <c r="QT2" s="75"/>
      <c r="QU2" s="75"/>
      <c r="QV2" s="75"/>
      <c r="QW2" s="75"/>
      <c r="QX2" s="75"/>
      <c r="QY2" s="75"/>
      <c r="QZ2" s="75"/>
      <c r="RA2" s="75"/>
      <c r="RB2" s="75"/>
      <c r="RC2" s="75"/>
      <c r="RD2" s="75"/>
      <c r="RE2" s="75"/>
      <c r="RF2" s="75"/>
      <c r="RG2" s="75"/>
      <c r="RH2" s="75"/>
      <c r="RI2" s="75"/>
      <c r="RJ2" s="75"/>
      <c r="RK2" s="75"/>
      <c r="RL2" s="75"/>
      <c r="RM2" s="75"/>
      <c r="RN2" s="75"/>
      <c r="RO2" s="75"/>
      <c r="RP2" s="75"/>
      <c r="RQ2" s="75"/>
      <c r="RR2" s="75"/>
      <c r="RS2" s="75"/>
      <c r="RT2" s="75"/>
      <c r="RU2" s="75"/>
      <c r="RV2" s="75"/>
      <c r="RW2" s="75"/>
      <c r="RX2" s="75"/>
      <c r="RY2" s="75"/>
      <c r="RZ2" s="75"/>
      <c r="SA2" s="75"/>
      <c r="SB2" s="75"/>
      <c r="SC2" s="75"/>
      <c r="SD2" s="75"/>
      <c r="SE2" s="75"/>
      <c r="SF2" s="75"/>
      <c r="SG2" s="75"/>
      <c r="SH2" s="75"/>
      <c r="SI2" s="75"/>
      <c r="SJ2" s="75"/>
      <c r="SK2" s="75"/>
      <c r="SL2" s="75"/>
      <c r="SM2" s="75"/>
      <c r="SN2" s="75"/>
      <c r="SO2" s="75"/>
      <c r="SP2" s="75"/>
      <c r="SQ2" s="75"/>
      <c r="SR2" s="75"/>
      <c r="SS2" s="75"/>
      <c r="ST2" s="75"/>
      <c r="SU2" s="75"/>
      <c r="SV2" s="75"/>
      <c r="SW2" s="75"/>
      <c r="SX2" s="75"/>
      <c r="SY2" s="75"/>
      <c r="SZ2" s="75"/>
      <c r="TA2" s="75"/>
      <c r="TB2" s="75"/>
      <c r="TC2" s="75"/>
      <c r="TD2" s="75"/>
      <c r="TE2" s="75"/>
      <c r="TF2" s="75"/>
      <c r="TG2" s="75"/>
      <c r="TH2" s="75"/>
      <c r="TI2" s="75"/>
      <c r="TJ2" s="75"/>
      <c r="TK2" s="75"/>
      <c r="TL2" s="75"/>
      <c r="TM2" s="75"/>
      <c r="TN2" s="75"/>
      <c r="TO2" s="75"/>
      <c r="TP2" s="75"/>
      <c r="TQ2" s="75"/>
      <c r="TR2" s="75"/>
      <c r="TS2" s="75"/>
      <c r="TT2" s="75"/>
      <c r="TU2" s="75"/>
    </row>
    <row r="3" spans="1:541" s="107" customFormat="1" ht="70.5" customHeight="1" thickBot="1" x14ac:dyDescent="0.4">
      <c r="A3" s="110" t="s">
        <v>95</v>
      </c>
      <c r="B3" s="110" t="s">
        <v>94</v>
      </c>
      <c r="C3" s="109" t="s">
        <v>179</v>
      </c>
      <c r="D3" s="319" t="s">
        <v>178</v>
      </c>
      <c r="E3" s="331" t="s">
        <v>182</v>
      </c>
      <c r="F3" s="320" t="s">
        <v>180</v>
      </c>
      <c r="G3" s="320" t="s">
        <v>181</v>
      </c>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c r="NY3" s="108"/>
      <c r="NZ3" s="108"/>
      <c r="OA3" s="108"/>
      <c r="OB3" s="108"/>
      <c r="OC3" s="108"/>
      <c r="OD3" s="108"/>
      <c r="OE3" s="108"/>
      <c r="OF3" s="108"/>
      <c r="OG3" s="108"/>
      <c r="OH3" s="108"/>
      <c r="OI3" s="108"/>
      <c r="OJ3" s="108"/>
      <c r="OK3" s="108"/>
      <c r="OL3" s="108"/>
      <c r="OM3" s="108"/>
      <c r="ON3" s="108"/>
      <c r="OO3" s="108"/>
      <c r="OP3" s="108"/>
      <c r="OQ3" s="108"/>
      <c r="OR3" s="108"/>
      <c r="OS3" s="108"/>
      <c r="OT3" s="108"/>
      <c r="OU3" s="108"/>
      <c r="OV3" s="108"/>
      <c r="OW3" s="108"/>
      <c r="OX3" s="108"/>
      <c r="OY3" s="108"/>
      <c r="OZ3" s="108"/>
      <c r="PA3" s="108"/>
      <c r="PB3" s="108"/>
      <c r="PC3" s="108"/>
      <c r="PD3" s="108"/>
      <c r="PE3" s="108"/>
      <c r="PF3" s="108"/>
      <c r="PG3" s="108"/>
      <c r="PH3" s="108"/>
      <c r="PI3" s="108"/>
      <c r="PJ3" s="108"/>
      <c r="PK3" s="108"/>
      <c r="PL3" s="108"/>
      <c r="PM3" s="108"/>
      <c r="PN3" s="108"/>
      <c r="PO3" s="108"/>
      <c r="PP3" s="108"/>
      <c r="PQ3" s="108"/>
      <c r="PR3" s="108"/>
      <c r="PS3" s="108"/>
      <c r="PT3" s="108"/>
      <c r="PU3" s="108"/>
      <c r="PV3" s="108"/>
      <c r="PW3" s="108"/>
      <c r="PX3" s="108"/>
      <c r="PY3" s="108"/>
      <c r="PZ3" s="108"/>
      <c r="QA3" s="108"/>
      <c r="QB3" s="108"/>
      <c r="QC3" s="108"/>
      <c r="QD3" s="108"/>
      <c r="QE3" s="108"/>
      <c r="QF3" s="108"/>
      <c r="QG3" s="108"/>
      <c r="QH3" s="108"/>
      <c r="QI3" s="108"/>
      <c r="QJ3" s="108"/>
      <c r="QK3" s="108"/>
      <c r="QL3" s="108"/>
      <c r="QM3" s="108"/>
      <c r="QN3" s="108"/>
      <c r="QO3" s="108"/>
      <c r="QP3" s="108"/>
      <c r="QQ3" s="108"/>
      <c r="QR3" s="108"/>
      <c r="QS3" s="108"/>
      <c r="QT3" s="108"/>
      <c r="QU3" s="108"/>
      <c r="QV3" s="108"/>
      <c r="QW3" s="108"/>
      <c r="QX3" s="108"/>
      <c r="QY3" s="108"/>
      <c r="QZ3" s="108"/>
      <c r="RA3" s="108"/>
      <c r="RB3" s="108"/>
      <c r="RC3" s="108"/>
      <c r="RD3" s="108"/>
      <c r="RE3" s="108"/>
      <c r="RF3" s="108"/>
      <c r="RG3" s="108"/>
      <c r="RH3" s="108"/>
      <c r="RI3" s="108"/>
      <c r="RJ3" s="108"/>
      <c r="RK3" s="108"/>
      <c r="RL3" s="108"/>
      <c r="RM3" s="108"/>
      <c r="RN3" s="108"/>
      <c r="RO3" s="108"/>
      <c r="RP3" s="108"/>
      <c r="RQ3" s="108"/>
      <c r="RR3" s="108"/>
      <c r="RS3" s="108"/>
      <c r="RT3" s="108"/>
      <c r="RU3" s="108"/>
      <c r="RV3" s="108"/>
      <c r="RW3" s="108"/>
      <c r="RX3" s="108"/>
      <c r="RY3" s="108"/>
      <c r="RZ3" s="108"/>
      <c r="SA3" s="108"/>
      <c r="SB3" s="108"/>
      <c r="SC3" s="108"/>
      <c r="SD3" s="108"/>
      <c r="SE3" s="108"/>
      <c r="SF3" s="108"/>
      <c r="SG3" s="108"/>
      <c r="SH3" s="108"/>
      <c r="SI3" s="108"/>
      <c r="SJ3" s="108"/>
      <c r="SK3" s="108"/>
      <c r="SL3" s="108"/>
      <c r="SM3" s="108"/>
      <c r="SN3" s="108"/>
      <c r="SO3" s="108"/>
      <c r="SP3" s="108"/>
      <c r="SQ3" s="108"/>
      <c r="SR3" s="108"/>
      <c r="SS3" s="108"/>
      <c r="ST3" s="108"/>
      <c r="SU3" s="108"/>
      <c r="SV3" s="108"/>
      <c r="SW3" s="108"/>
      <c r="SX3" s="108"/>
      <c r="SY3" s="108"/>
      <c r="SZ3" s="108"/>
      <c r="TA3" s="108"/>
      <c r="TB3" s="108"/>
      <c r="TC3" s="108"/>
      <c r="TD3" s="108"/>
      <c r="TE3" s="108"/>
      <c r="TF3" s="108"/>
      <c r="TG3" s="108"/>
      <c r="TH3" s="108"/>
      <c r="TI3" s="108"/>
      <c r="TJ3" s="108"/>
      <c r="TK3" s="108"/>
      <c r="TL3" s="108"/>
      <c r="TM3" s="108"/>
      <c r="TN3" s="108"/>
      <c r="TO3" s="108"/>
      <c r="TP3" s="108"/>
      <c r="TQ3" s="108"/>
      <c r="TR3" s="108"/>
      <c r="TS3" s="108"/>
      <c r="TT3" s="108"/>
      <c r="TU3" s="108"/>
    </row>
    <row r="4" spans="1:541" s="103" customFormat="1" ht="25" customHeight="1" x14ac:dyDescent="0.45">
      <c r="A4" s="106">
        <v>1</v>
      </c>
      <c r="B4" s="105" t="s">
        <v>93</v>
      </c>
      <c r="C4" s="91">
        <f>'[7]Total Domestic Debt'!R7</f>
        <v>69351518272.179993</v>
      </c>
      <c r="D4" s="315">
        <v>68003077437.810005</v>
      </c>
      <c r="E4" s="332"/>
      <c r="F4" s="321">
        <f>Table38468634533267589378[[#This Row],[DEBT STOCK AS AT Q3]]/Table38468634533267589378[[#This Row],[DEBT STOCK AS AT Q2 ]]-1</f>
        <v>1.9829114875031362E-2</v>
      </c>
      <c r="G4" s="325">
        <f>Table38468634533267589378[[#This Row],[DEBT STOCK AS AT Q3]]/Table38468634533267589378[[#Totals],[DEBT STOCK AS AT Q3]]</f>
        <v>1.7156048607413845E-2</v>
      </c>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c r="IR4" s="89"/>
      <c r="IS4" s="89"/>
      <c r="IT4" s="89"/>
      <c r="IU4" s="89"/>
      <c r="IV4" s="89"/>
      <c r="IW4" s="89"/>
      <c r="IX4" s="89"/>
      <c r="IY4" s="89"/>
      <c r="IZ4" s="89"/>
      <c r="JA4" s="89"/>
      <c r="JB4" s="89"/>
      <c r="JC4" s="89"/>
      <c r="JD4" s="89"/>
      <c r="JE4" s="89"/>
      <c r="JF4" s="89"/>
      <c r="JG4" s="89"/>
      <c r="JH4" s="89"/>
      <c r="JI4" s="89"/>
      <c r="JJ4" s="89"/>
      <c r="JK4" s="89"/>
      <c r="JL4" s="89"/>
      <c r="JM4" s="89"/>
      <c r="JN4" s="89"/>
      <c r="JO4" s="89"/>
      <c r="JP4" s="89"/>
      <c r="JQ4" s="89"/>
      <c r="JR4" s="89"/>
      <c r="JS4" s="89"/>
      <c r="JT4" s="89"/>
      <c r="JU4" s="89"/>
      <c r="JV4" s="89"/>
      <c r="JW4" s="89"/>
      <c r="JX4" s="89"/>
      <c r="JY4" s="89"/>
      <c r="JZ4" s="89"/>
      <c r="KA4" s="89"/>
      <c r="KB4" s="89"/>
      <c r="KC4" s="89"/>
      <c r="KD4" s="89"/>
      <c r="KE4" s="89"/>
      <c r="KF4" s="89"/>
      <c r="KG4" s="89"/>
      <c r="KH4" s="89"/>
      <c r="KI4" s="89"/>
      <c r="KJ4" s="89"/>
      <c r="KK4" s="89"/>
      <c r="KL4" s="89"/>
      <c r="KM4" s="89"/>
      <c r="KN4" s="89"/>
      <c r="KO4" s="89"/>
      <c r="KP4" s="89"/>
      <c r="KQ4" s="89"/>
      <c r="KR4" s="89"/>
      <c r="KS4" s="89"/>
      <c r="KT4" s="89"/>
      <c r="KU4" s="89"/>
      <c r="KV4" s="89"/>
      <c r="KW4" s="89"/>
      <c r="KX4" s="89"/>
      <c r="KY4" s="89"/>
      <c r="KZ4" s="89"/>
      <c r="LA4" s="89"/>
      <c r="LB4" s="89"/>
      <c r="LC4" s="89"/>
      <c r="LD4" s="89"/>
      <c r="LE4" s="89"/>
      <c r="LF4" s="89"/>
      <c r="LG4" s="89"/>
      <c r="LH4" s="89"/>
      <c r="LI4" s="89"/>
      <c r="LJ4" s="89"/>
      <c r="LK4" s="89"/>
      <c r="LL4" s="89"/>
      <c r="LM4" s="89"/>
      <c r="LN4" s="89"/>
      <c r="LO4" s="89"/>
      <c r="LP4" s="89"/>
      <c r="LQ4" s="89"/>
      <c r="LR4" s="89"/>
      <c r="LS4" s="89"/>
      <c r="LT4" s="89"/>
      <c r="LU4" s="89"/>
      <c r="LV4" s="89"/>
      <c r="LW4" s="89"/>
      <c r="LX4" s="89"/>
      <c r="LY4" s="89"/>
      <c r="LZ4" s="89"/>
      <c r="MA4" s="89"/>
      <c r="MB4" s="89"/>
      <c r="MC4" s="89"/>
      <c r="MD4" s="89"/>
      <c r="ME4" s="89"/>
      <c r="MF4" s="89"/>
      <c r="MG4" s="89"/>
      <c r="MH4" s="89"/>
      <c r="MI4" s="89"/>
      <c r="MJ4" s="89"/>
      <c r="MK4" s="89"/>
      <c r="ML4" s="89"/>
      <c r="MM4" s="89"/>
      <c r="MN4" s="89"/>
      <c r="MO4" s="89"/>
      <c r="MP4" s="89"/>
      <c r="MQ4" s="89"/>
      <c r="MR4" s="89"/>
      <c r="MS4" s="89"/>
      <c r="MT4" s="89"/>
      <c r="MU4" s="89"/>
      <c r="MV4" s="89"/>
      <c r="MW4" s="89"/>
      <c r="MX4" s="89"/>
      <c r="MY4" s="89"/>
      <c r="MZ4" s="89"/>
      <c r="NA4" s="89"/>
      <c r="NB4" s="89"/>
      <c r="NC4" s="89"/>
      <c r="ND4" s="89"/>
      <c r="NE4" s="89"/>
      <c r="NF4" s="89"/>
      <c r="NG4" s="89"/>
      <c r="NH4" s="89"/>
      <c r="NI4" s="89"/>
      <c r="NJ4" s="89"/>
      <c r="NK4" s="89"/>
      <c r="NL4" s="89"/>
      <c r="NM4" s="89"/>
      <c r="NN4" s="89"/>
      <c r="NO4" s="89"/>
      <c r="NP4" s="89"/>
      <c r="NQ4" s="89"/>
      <c r="NR4" s="89"/>
      <c r="NS4" s="89"/>
      <c r="NT4" s="89"/>
      <c r="NU4" s="89"/>
      <c r="NV4" s="89"/>
      <c r="NW4" s="89"/>
      <c r="NX4" s="89"/>
      <c r="NY4" s="89"/>
      <c r="NZ4" s="89"/>
      <c r="OA4" s="89"/>
      <c r="OB4" s="89"/>
      <c r="OC4" s="89"/>
      <c r="OD4" s="89"/>
      <c r="OE4" s="89"/>
      <c r="OF4" s="89"/>
      <c r="OG4" s="89"/>
      <c r="OH4" s="89"/>
      <c r="OI4" s="89"/>
      <c r="OJ4" s="89"/>
      <c r="OK4" s="89"/>
      <c r="OL4" s="89"/>
      <c r="OM4" s="89"/>
      <c r="ON4" s="89"/>
      <c r="OO4" s="89"/>
      <c r="OP4" s="89"/>
      <c r="OQ4" s="89"/>
      <c r="OR4" s="89"/>
      <c r="OS4" s="89"/>
      <c r="OT4" s="89"/>
      <c r="OU4" s="89"/>
      <c r="OV4" s="89"/>
      <c r="OW4" s="89"/>
      <c r="OX4" s="89"/>
      <c r="OY4" s="89"/>
      <c r="OZ4" s="89"/>
      <c r="PA4" s="89"/>
      <c r="PB4" s="89"/>
      <c r="PC4" s="89"/>
      <c r="PD4" s="89"/>
      <c r="PE4" s="89"/>
      <c r="PF4" s="89"/>
      <c r="PG4" s="89"/>
      <c r="PH4" s="89"/>
      <c r="PI4" s="89"/>
      <c r="PJ4" s="89"/>
      <c r="PK4" s="89"/>
      <c r="PL4" s="89"/>
      <c r="PM4" s="89"/>
      <c r="PN4" s="89"/>
      <c r="PO4" s="89"/>
      <c r="PP4" s="89"/>
      <c r="PQ4" s="89"/>
      <c r="PR4" s="89"/>
      <c r="PS4" s="89"/>
      <c r="PT4" s="89"/>
      <c r="PU4" s="89"/>
      <c r="PV4" s="89"/>
      <c r="PW4" s="89"/>
      <c r="PX4" s="89"/>
      <c r="PY4" s="89"/>
      <c r="PZ4" s="89"/>
      <c r="QA4" s="89"/>
      <c r="QB4" s="89"/>
      <c r="QC4" s="89"/>
      <c r="QD4" s="89"/>
      <c r="QE4" s="89"/>
      <c r="QF4" s="89"/>
      <c r="QG4" s="89"/>
      <c r="QH4" s="89"/>
      <c r="QI4" s="89"/>
      <c r="QJ4" s="89"/>
      <c r="QK4" s="89"/>
      <c r="QL4" s="89"/>
      <c r="QM4" s="89"/>
      <c r="QN4" s="89"/>
      <c r="QO4" s="89"/>
      <c r="QP4" s="89"/>
      <c r="QQ4" s="89"/>
      <c r="QR4" s="89"/>
      <c r="QS4" s="89"/>
      <c r="QT4" s="89"/>
      <c r="QU4" s="89"/>
      <c r="QV4" s="89"/>
      <c r="QW4" s="89"/>
      <c r="QX4" s="89"/>
      <c r="QY4" s="89"/>
      <c r="QZ4" s="89"/>
      <c r="RA4" s="89"/>
      <c r="RB4" s="89"/>
      <c r="RC4" s="89"/>
      <c r="RD4" s="89"/>
      <c r="RE4" s="89"/>
      <c r="RF4" s="89"/>
      <c r="RG4" s="89"/>
      <c r="RH4" s="89"/>
      <c r="RI4" s="89"/>
      <c r="RJ4" s="89"/>
      <c r="RK4" s="89"/>
      <c r="RL4" s="89"/>
      <c r="RM4" s="89"/>
      <c r="RN4" s="89"/>
      <c r="RO4" s="89"/>
      <c r="RP4" s="89"/>
      <c r="RQ4" s="89"/>
      <c r="RR4" s="89"/>
      <c r="RS4" s="89"/>
      <c r="RT4" s="89"/>
      <c r="RU4" s="89"/>
      <c r="RV4" s="89"/>
      <c r="RW4" s="89"/>
      <c r="RX4" s="89"/>
      <c r="RY4" s="89"/>
      <c r="RZ4" s="89"/>
      <c r="SA4" s="89"/>
      <c r="SB4" s="89"/>
      <c r="SC4" s="89"/>
      <c r="SD4" s="89"/>
      <c r="SE4" s="89"/>
      <c r="SF4" s="89"/>
      <c r="SG4" s="89"/>
      <c r="SH4" s="89"/>
      <c r="SI4" s="89"/>
      <c r="SJ4" s="89"/>
      <c r="SK4" s="89"/>
      <c r="SL4" s="89"/>
      <c r="SM4" s="89"/>
      <c r="SN4" s="89"/>
      <c r="SO4" s="89"/>
      <c r="SP4" s="89"/>
      <c r="SQ4" s="89"/>
      <c r="SR4" s="89"/>
      <c r="SS4" s="89"/>
      <c r="ST4" s="89"/>
      <c r="SU4" s="89"/>
      <c r="SV4" s="89"/>
      <c r="SW4" s="89"/>
      <c r="SX4" s="89"/>
      <c r="SY4" s="89"/>
      <c r="SZ4" s="89"/>
      <c r="TA4" s="89"/>
      <c r="TB4" s="89"/>
      <c r="TC4" s="89"/>
      <c r="TD4" s="89"/>
      <c r="TE4" s="89"/>
      <c r="TF4" s="89"/>
      <c r="TG4" s="89"/>
      <c r="TH4" s="89"/>
      <c r="TI4" s="89"/>
      <c r="TJ4" s="89"/>
      <c r="TK4" s="89"/>
      <c r="TL4" s="89"/>
      <c r="TM4" s="89"/>
      <c r="TN4" s="89"/>
      <c r="TO4" s="89"/>
      <c r="TP4" s="89"/>
      <c r="TQ4" s="89"/>
      <c r="TR4" s="89"/>
      <c r="TS4" s="89"/>
      <c r="TT4" s="89"/>
      <c r="TU4" s="89"/>
    </row>
    <row r="5" spans="1:541" s="102" customFormat="1" ht="25" customHeight="1" x14ac:dyDescent="0.45">
      <c r="A5" s="95">
        <v>2</v>
      </c>
      <c r="B5" s="94" t="s">
        <v>92</v>
      </c>
      <c r="C5" s="91">
        <f>'[7]Total Domestic Debt'!R8</f>
        <v>95604743892.595016</v>
      </c>
      <c r="D5" s="315">
        <v>95219782086.13501</v>
      </c>
      <c r="E5" s="333"/>
      <c r="F5" s="321">
        <f>Table38468634533267589378[[#This Row],[DEBT STOCK AS AT Q3]]/Table38468634533267589378[[#This Row],[DEBT STOCK AS AT Q2 ]]-1</f>
        <v>4.0428763648270305E-3</v>
      </c>
      <c r="G5" s="325">
        <f>Table38468634533267589378[[#This Row],[DEBT STOCK AS AT Q3]]/Table38468634533267589378[[#Totals],[DEBT STOCK AS AT Q3]]</f>
        <v>2.3650522356028502E-2</v>
      </c>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c r="IR5" s="89"/>
      <c r="IS5" s="89"/>
      <c r="IT5" s="89"/>
      <c r="IU5" s="89"/>
      <c r="IV5" s="89"/>
      <c r="IW5" s="89"/>
      <c r="IX5" s="89"/>
      <c r="IY5" s="89"/>
      <c r="IZ5" s="89"/>
      <c r="JA5" s="89"/>
      <c r="JB5" s="89"/>
      <c r="JC5" s="89"/>
      <c r="JD5" s="89"/>
      <c r="JE5" s="89"/>
      <c r="JF5" s="89"/>
      <c r="JG5" s="89"/>
      <c r="JH5" s="89"/>
      <c r="JI5" s="89"/>
      <c r="JJ5" s="89"/>
      <c r="JK5" s="89"/>
      <c r="JL5" s="89"/>
      <c r="JM5" s="89"/>
      <c r="JN5" s="89"/>
      <c r="JO5" s="89"/>
      <c r="JP5" s="89"/>
      <c r="JQ5" s="89"/>
      <c r="JR5" s="89"/>
      <c r="JS5" s="89"/>
      <c r="JT5" s="89"/>
      <c r="JU5" s="89"/>
      <c r="JV5" s="89"/>
      <c r="JW5" s="89"/>
      <c r="JX5" s="89"/>
      <c r="JY5" s="89"/>
      <c r="JZ5" s="89"/>
      <c r="KA5" s="89"/>
      <c r="KB5" s="89"/>
      <c r="KC5" s="89"/>
      <c r="KD5" s="89"/>
      <c r="KE5" s="89"/>
      <c r="KF5" s="89"/>
      <c r="KG5" s="89"/>
      <c r="KH5" s="89"/>
      <c r="KI5" s="89"/>
      <c r="KJ5" s="89"/>
      <c r="KK5" s="89"/>
      <c r="KL5" s="89"/>
      <c r="KM5" s="89"/>
      <c r="KN5" s="89"/>
      <c r="KO5" s="89"/>
      <c r="KP5" s="89"/>
      <c r="KQ5" s="89"/>
      <c r="KR5" s="89"/>
      <c r="KS5" s="89"/>
      <c r="KT5" s="89"/>
      <c r="KU5" s="89"/>
      <c r="KV5" s="89"/>
      <c r="KW5" s="89"/>
      <c r="KX5" s="89"/>
      <c r="KY5" s="89"/>
      <c r="KZ5" s="89"/>
      <c r="LA5" s="89"/>
      <c r="LB5" s="89"/>
      <c r="LC5" s="89"/>
      <c r="LD5" s="89"/>
      <c r="LE5" s="89"/>
      <c r="LF5" s="89"/>
      <c r="LG5" s="89"/>
      <c r="LH5" s="89"/>
      <c r="LI5" s="89"/>
      <c r="LJ5" s="89"/>
      <c r="LK5" s="89"/>
      <c r="LL5" s="89"/>
      <c r="LM5" s="89"/>
      <c r="LN5" s="89"/>
      <c r="LO5" s="89"/>
      <c r="LP5" s="89"/>
      <c r="LQ5" s="89"/>
      <c r="LR5" s="89"/>
      <c r="LS5" s="89"/>
      <c r="LT5" s="89"/>
      <c r="LU5" s="89"/>
      <c r="LV5" s="89"/>
      <c r="LW5" s="89"/>
      <c r="LX5" s="89"/>
      <c r="LY5" s="89"/>
      <c r="LZ5" s="89"/>
      <c r="MA5" s="89"/>
      <c r="MB5" s="89"/>
      <c r="MC5" s="89"/>
      <c r="MD5" s="89"/>
      <c r="ME5" s="89"/>
      <c r="MF5" s="89"/>
      <c r="MG5" s="89"/>
      <c r="MH5" s="89"/>
      <c r="MI5" s="89"/>
      <c r="MJ5" s="89"/>
      <c r="MK5" s="89"/>
      <c r="ML5" s="89"/>
      <c r="MM5" s="89"/>
      <c r="MN5" s="89"/>
      <c r="MO5" s="89"/>
      <c r="MP5" s="89"/>
      <c r="MQ5" s="89"/>
      <c r="MR5" s="89"/>
      <c r="MS5" s="89"/>
      <c r="MT5" s="89"/>
      <c r="MU5" s="89"/>
      <c r="MV5" s="89"/>
      <c r="MW5" s="89"/>
      <c r="MX5" s="89"/>
      <c r="MY5" s="89"/>
      <c r="MZ5" s="89"/>
      <c r="NA5" s="89"/>
      <c r="NB5" s="89"/>
      <c r="NC5" s="89"/>
      <c r="ND5" s="89"/>
      <c r="NE5" s="89"/>
      <c r="NF5" s="89"/>
      <c r="NG5" s="89"/>
      <c r="NH5" s="89"/>
      <c r="NI5" s="89"/>
      <c r="NJ5" s="89"/>
      <c r="NK5" s="89"/>
      <c r="NL5" s="89"/>
      <c r="NM5" s="89"/>
      <c r="NN5" s="89"/>
      <c r="NO5" s="89"/>
      <c r="NP5" s="89"/>
      <c r="NQ5" s="89"/>
      <c r="NR5" s="89"/>
      <c r="NS5" s="89"/>
      <c r="NT5" s="89"/>
      <c r="NU5" s="89"/>
      <c r="NV5" s="89"/>
      <c r="NW5" s="89"/>
      <c r="NX5" s="89"/>
      <c r="NY5" s="89"/>
      <c r="NZ5" s="89"/>
      <c r="OA5" s="89"/>
      <c r="OB5" s="89"/>
      <c r="OC5" s="89"/>
      <c r="OD5" s="89"/>
      <c r="OE5" s="89"/>
      <c r="OF5" s="89"/>
      <c r="OG5" s="89"/>
      <c r="OH5" s="89"/>
      <c r="OI5" s="89"/>
      <c r="OJ5" s="89"/>
      <c r="OK5" s="89"/>
      <c r="OL5" s="89"/>
      <c r="OM5" s="89"/>
      <c r="ON5" s="89"/>
      <c r="OO5" s="89"/>
      <c r="OP5" s="89"/>
      <c r="OQ5" s="89"/>
      <c r="OR5" s="89"/>
      <c r="OS5" s="89"/>
      <c r="OT5" s="89"/>
      <c r="OU5" s="89"/>
      <c r="OV5" s="89"/>
      <c r="OW5" s="89"/>
      <c r="OX5" s="89"/>
      <c r="OY5" s="89"/>
      <c r="OZ5" s="89"/>
      <c r="PA5" s="89"/>
      <c r="PB5" s="89"/>
      <c r="PC5" s="89"/>
      <c r="PD5" s="89"/>
      <c r="PE5" s="89"/>
      <c r="PF5" s="89"/>
      <c r="PG5" s="89"/>
      <c r="PH5" s="89"/>
      <c r="PI5" s="89"/>
      <c r="PJ5" s="89"/>
      <c r="PK5" s="89"/>
      <c r="PL5" s="89"/>
      <c r="PM5" s="89"/>
      <c r="PN5" s="89"/>
      <c r="PO5" s="89"/>
      <c r="PP5" s="89"/>
      <c r="PQ5" s="89"/>
      <c r="PR5" s="89"/>
      <c r="PS5" s="89"/>
      <c r="PT5" s="89"/>
      <c r="PU5" s="89"/>
      <c r="PV5" s="89"/>
      <c r="PW5" s="89"/>
      <c r="PX5" s="89"/>
      <c r="PY5" s="89"/>
      <c r="PZ5" s="89"/>
      <c r="QA5" s="89"/>
      <c r="QB5" s="89"/>
      <c r="QC5" s="89"/>
      <c r="QD5" s="89"/>
      <c r="QE5" s="89"/>
      <c r="QF5" s="89"/>
      <c r="QG5" s="89"/>
      <c r="QH5" s="89"/>
      <c r="QI5" s="89"/>
      <c r="QJ5" s="89"/>
      <c r="QK5" s="89"/>
      <c r="QL5" s="89"/>
      <c r="QM5" s="89"/>
      <c r="QN5" s="89"/>
      <c r="QO5" s="89"/>
      <c r="QP5" s="89"/>
      <c r="QQ5" s="89"/>
      <c r="QR5" s="89"/>
      <c r="QS5" s="89"/>
      <c r="QT5" s="89"/>
      <c r="QU5" s="89"/>
      <c r="QV5" s="89"/>
      <c r="QW5" s="89"/>
      <c r="QX5" s="89"/>
      <c r="QY5" s="89"/>
      <c r="QZ5" s="89"/>
      <c r="RA5" s="89"/>
      <c r="RB5" s="89"/>
      <c r="RC5" s="89"/>
      <c r="RD5" s="89"/>
      <c r="RE5" s="89"/>
      <c r="RF5" s="89"/>
      <c r="RG5" s="89"/>
      <c r="RH5" s="89"/>
      <c r="RI5" s="89"/>
      <c r="RJ5" s="89"/>
      <c r="RK5" s="89"/>
      <c r="RL5" s="89"/>
      <c r="RM5" s="89"/>
      <c r="RN5" s="89"/>
      <c r="RO5" s="89"/>
      <c r="RP5" s="89"/>
      <c r="RQ5" s="89"/>
      <c r="RR5" s="89"/>
      <c r="RS5" s="89"/>
      <c r="RT5" s="89"/>
      <c r="RU5" s="89"/>
      <c r="RV5" s="89"/>
      <c r="RW5" s="89"/>
      <c r="RX5" s="89"/>
      <c r="RY5" s="89"/>
      <c r="RZ5" s="89"/>
      <c r="SA5" s="89"/>
      <c r="SB5" s="89"/>
      <c r="SC5" s="89"/>
      <c r="SD5" s="89"/>
      <c r="SE5" s="89"/>
      <c r="SF5" s="89"/>
      <c r="SG5" s="89"/>
      <c r="SH5" s="89"/>
      <c r="SI5" s="89"/>
      <c r="SJ5" s="89"/>
      <c r="SK5" s="89"/>
      <c r="SL5" s="89"/>
      <c r="SM5" s="89"/>
      <c r="SN5" s="89"/>
      <c r="SO5" s="89"/>
      <c r="SP5" s="89"/>
      <c r="SQ5" s="89"/>
      <c r="SR5" s="89"/>
      <c r="SS5" s="89"/>
      <c r="ST5" s="89"/>
      <c r="SU5" s="89"/>
      <c r="SV5" s="89"/>
      <c r="SW5" s="89"/>
      <c r="SX5" s="89"/>
      <c r="SY5" s="89"/>
      <c r="SZ5" s="89"/>
      <c r="TA5" s="89"/>
      <c r="TB5" s="89"/>
      <c r="TC5" s="89"/>
      <c r="TD5" s="89"/>
      <c r="TE5" s="89"/>
      <c r="TF5" s="89"/>
      <c r="TG5" s="89"/>
      <c r="TH5" s="89"/>
      <c r="TI5" s="89"/>
      <c r="TJ5" s="89"/>
      <c r="TK5" s="89"/>
      <c r="TL5" s="89"/>
      <c r="TM5" s="89"/>
      <c r="TN5" s="89"/>
      <c r="TO5" s="89"/>
      <c r="TP5" s="89"/>
      <c r="TQ5" s="89"/>
      <c r="TR5" s="89"/>
      <c r="TS5" s="89"/>
      <c r="TT5" s="89"/>
      <c r="TU5" s="89"/>
    </row>
    <row r="6" spans="1:541" s="100" customFormat="1" ht="25" customHeight="1" x14ac:dyDescent="0.45">
      <c r="A6" s="95">
        <v>3</v>
      </c>
      <c r="B6" s="94" t="s">
        <v>91</v>
      </c>
      <c r="C6" s="91">
        <f>'[7]Total Domestic Debt'!R9</f>
        <v>237404479750.879</v>
      </c>
      <c r="D6" s="315">
        <v>206414472059.83002</v>
      </c>
      <c r="E6" s="333"/>
      <c r="F6" s="321">
        <f>Table38468634533267589378[[#This Row],[DEBT STOCK AS AT Q3]]/Table38468634533267589378[[#This Row],[DEBT STOCK AS AT Q2 ]]-1</f>
        <v>0.15013485915884051</v>
      </c>
      <c r="G6" s="325">
        <f>Table38468634533267589378[[#This Row],[DEBT STOCK AS AT Q3]]/Table38468634533267589378[[#Totals],[DEBT STOCK AS AT Q3]]</f>
        <v>5.872867524311589E-2</v>
      </c>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c r="IR6" s="89"/>
      <c r="IS6" s="89"/>
      <c r="IT6" s="89"/>
      <c r="IU6" s="89"/>
      <c r="IV6" s="89"/>
      <c r="IW6" s="89"/>
      <c r="IX6" s="89"/>
      <c r="IY6" s="89"/>
      <c r="IZ6" s="89"/>
      <c r="JA6" s="89"/>
      <c r="JB6" s="89"/>
      <c r="JC6" s="89"/>
      <c r="JD6" s="89"/>
      <c r="JE6" s="89"/>
      <c r="JF6" s="89"/>
      <c r="JG6" s="89"/>
      <c r="JH6" s="89"/>
      <c r="JI6" s="89"/>
      <c r="JJ6" s="89"/>
      <c r="JK6" s="89"/>
      <c r="JL6" s="89"/>
      <c r="JM6" s="89"/>
      <c r="JN6" s="89"/>
      <c r="JO6" s="89"/>
      <c r="JP6" s="89"/>
      <c r="JQ6" s="89"/>
      <c r="JR6" s="89"/>
      <c r="JS6" s="89"/>
      <c r="JT6" s="89"/>
      <c r="JU6" s="89"/>
      <c r="JV6" s="89"/>
      <c r="JW6" s="89"/>
      <c r="JX6" s="89"/>
      <c r="JY6" s="89"/>
      <c r="JZ6" s="89"/>
      <c r="KA6" s="89"/>
      <c r="KB6" s="89"/>
      <c r="KC6" s="89"/>
      <c r="KD6" s="89"/>
      <c r="KE6" s="89"/>
      <c r="KF6" s="89"/>
      <c r="KG6" s="89"/>
      <c r="KH6" s="89"/>
      <c r="KI6" s="89"/>
      <c r="KJ6" s="89"/>
      <c r="KK6" s="89"/>
      <c r="KL6" s="89"/>
      <c r="KM6" s="89"/>
      <c r="KN6" s="89"/>
      <c r="KO6" s="89"/>
      <c r="KP6" s="89"/>
      <c r="KQ6" s="89"/>
      <c r="KR6" s="89"/>
      <c r="KS6" s="89"/>
      <c r="KT6" s="89"/>
      <c r="KU6" s="89"/>
      <c r="KV6" s="89"/>
      <c r="KW6" s="89"/>
      <c r="KX6" s="89"/>
      <c r="KY6" s="89"/>
      <c r="KZ6" s="89"/>
      <c r="LA6" s="89"/>
      <c r="LB6" s="89"/>
      <c r="LC6" s="89"/>
      <c r="LD6" s="89"/>
      <c r="LE6" s="89"/>
      <c r="LF6" s="89"/>
      <c r="LG6" s="89"/>
      <c r="LH6" s="89"/>
      <c r="LI6" s="89"/>
      <c r="LJ6" s="89"/>
      <c r="LK6" s="89"/>
      <c r="LL6" s="89"/>
      <c r="LM6" s="89"/>
      <c r="LN6" s="89"/>
      <c r="LO6" s="89"/>
      <c r="LP6" s="89"/>
      <c r="LQ6" s="89"/>
      <c r="LR6" s="89"/>
      <c r="LS6" s="89"/>
      <c r="LT6" s="89"/>
      <c r="LU6" s="89"/>
      <c r="LV6" s="89"/>
      <c r="LW6" s="89"/>
      <c r="LX6" s="89"/>
      <c r="LY6" s="89"/>
      <c r="LZ6" s="89"/>
      <c r="MA6" s="89"/>
      <c r="MB6" s="89"/>
      <c r="MC6" s="89"/>
      <c r="MD6" s="89"/>
      <c r="ME6" s="89"/>
      <c r="MF6" s="89"/>
      <c r="MG6" s="89"/>
      <c r="MH6" s="89"/>
      <c r="MI6" s="89"/>
      <c r="MJ6" s="89"/>
      <c r="MK6" s="89"/>
      <c r="ML6" s="89"/>
      <c r="MM6" s="89"/>
      <c r="MN6" s="89"/>
      <c r="MO6" s="89"/>
      <c r="MP6" s="89"/>
      <c r="MQ6" s="89"/>
      <c r="MR6" s="89"/>
      <c r="MS6" s="89"/>
      <c r="MT6" s="89"/>
      <c r="MU6" s="89"/>
      <c r="MV6" s="89"/>
      <c r="MW6" s="89"/>
      <c r="MX6" s="89"/>
      <c r="MY6" s="89"/>
      <c r="MZ6" s="89"/>
      <c r="NA6" s="89"/>
      <c r="NB6" s="89"/>
      <c r="NC6" s="89"/>
      <c r="ND6" s="89"/>
      <c r="NE6" s="89"/>
      <c r="NF6" s="89"/>
      <c r="NG6" s="89"/>
      <c r="NH6" s="89"/>
      <c r="NI6" s="89"/>
      <c r="NJ6" s="89"/>
      <c r="NK6" s="89"/>
      <c r="NL6" s="89"/>
      <c r="NM6" s="89"/>
      <c r="NN6" s="89"/>
      <c r="NO6" s="89"/>
      <c r="NP6" s="89"/>
      <c r="NQ6" s="89"/>
      <c r="NR6" s="89"/>
      <c r="NS6" s="89"/>
      <c r="NT6" s="89"/>
      <c r="NU6" s="89"/>
      <c r="NV6" s="89"/>
      <c r="NW6" s="89"/>
      <c r="NX6" s="89"/>
      <c r="NY6" s="89"/>
      <c r="NZ6" s="89"/>
      <c r="OA6" s="89"/>
      <c r="OB6" s="89"/>
      <c r="OC6" s="89"/>
      <c r="OD6" s="89"/>
      <c r="OE6" s="89"/>
      <c r="OF6" s="89"/>
      <c r="OG6" s="89"/>
      <c r="OH6" s="89"/>
      <c r="OI6" s="89"/>
      <c r="OJ6" s="89"/>
      <c r="OK6" s="89"/>
      <c r="OL6" s="89"/>
      <c r="OM6" s="89"/>
      <c r="ON6" s="89"/>
      <c r="OO6" s="89"/>
      <c r="OP6" s="89"/>
      <c r="OQ6" s="89"/>
      <c r="OR6" s="89"/>
      <c r="OS6" s="89"/>
      <c r="OT6" s="89"/>
      <c r="OU6" s="89"/>
      <c r="OV6" s="89"/>
      <c r="OW6" s="89"/>
      <c r="OX6" s="89"/>
      <c r="OY6" s="89"/>
      <c r="OZ6" s="89"/>
      <c r="PA6" s="89"/>
      <c r="PB6" s="89"/>
      <c r="PC6" s="89"/>
      <c r="PD6" s="89"/>
      <c r="PE6" s="89"/>
      <c r="PF6" s="89"/>
      <c r="PG6" s="89"/>
      <c r="PH6" s="89"/>
      <c r="PI6" s="89"/>
      <c r="PJ6" s="89"/>
      <c r="PK6" s="89"/>
      <c r="PL6" s="89"/>
      <c r="PM6" s="89"/>
      <c r="PN6" s="89"/>
      <c r="PO6" s="89"/>
      <c r="PP6" s="89"/>
      <c r="PQ6" s="89"/>
      <c r="PR6" s="89"/>
      <c r="PS6" s="89"/>
      <c r="PT6" s="89"/>
      <c r="PU6" s="89"/>
      <c r="PV6" s="89"/>
      <c r="PW6" s="89"/>
      <c r="PX6" s="89"/>
      <c r="PY6" s="89"/>
      <c r="PZ6" s="89"/>
      <c r="QA6" s="89"/>
      <c r="QB6" s="89"/>
      <c r="QC6" s="89"/>
      <c r="QD6" s="89"/>
      <c r="QE6" s="89"/>
      <c r="QF6" s="89"/>
      <c r="QG6" s="89"/>
      <c r="QH6" s="89"/>
      <c r="QI6" s="89"/>
      <c r="QJ6" s="89"/>
      <c r="QK6" s="89"/>
      <c r="QL6" s="89"/>
      <c r="QM6" s="89"/>
      <c r="QN6" s="89"/>
      <c r="QO6" s="89"/>
      <c r="QP6" s="89"/>
      <c r="QQ6" s="89"/>
      <c r="QR6" s="89"/>
      <c r="QS6" s="89"/>
      <c r="QT6" s="89"/>
      <c r="QU6" s="89"/>
      <c r="QV6" s="89"/>
      <c r="QW6" s="89"/>
      <c r="QX6" s="89"/>
      <c r="QY6" s="89"/>
      <c r="QZ6" s="89"/>
      <c r="RA6" s="89"/>
      <c r="RB6" s="89"/>
      <c r="RC6" s="89"/>
      <c r="RD6" s="89"/>
      <c r="RE6" s="89"/>
      <c r="RF6" s="89"/>
      <c r="RG6" s="89"/>
      <c r="RH6" s="89"/>
      <c r="RI6" s="89"/>
      <c r="RJ6" s="89"/>
      <c r="RK6" s="89"/>
      <c r="RL6" s="89"/>
      <c r="RM6" s="89"/>
      <c r="RN6" s="89"/>
      <c r="RO6" s="89"/>
      <c r="RP6" s="89"/>
      <c r="RQ6" s="89"/>
      <c r="RR6" s="89"/>
      <c r="RS6" s="89"/>
      <c r="RT6" s="89"/>
      <c r="RU6" s="89"/>
      <c r="RV6" s="89"/>
      <c r="RW6" s="89"/>
      <c r="RX6" s="89"/>
      <c r="RY6" s="89"/>
      <c r="RZ6" s="89"/>
      <c r="SA6" s="89"/>
      <c r="SB6" s="89"/>
      <c r="SC6" s="89"/>
      <c r="SD6" s="89"/>
      <c r="SE6" s="89"/>
      <c r="SF6" s="89"/>
      <c r="SG6" s="89"/>
      <c r="SH6" s="89"/>
      <c r="SI6" s="89"/>
      <c r="SJ6" s="89"/>
      <c r="SK6" s="89"/>
      <c r="SL6" s="89"/>
      <c r="SM6" s="89"/>
      <c r="SN6" s="89"/>
      <c r="SO6" s="89"/>
      <c r="SP6" s="89"/>
      <c r="SQ6" s="89"/>
      <c r="SR6" s="89"/>
      <c r="SS6" s="89"/>
      <c r="ST6" s="89"/>
      <c r="SU6" s="89"/>
      <c r="SV6" s="89"/>
      <c r="SW6" s="89"/>
      <c r="SX6" s="89"/>
      <c r="SY6" s="89"/>
      <c r="SZ6" s="89"/>
      <c r="TA6" s="89"/>
      <c r="TB6" s="89"/>
      <c r="TC6" s="89"/>
      <c r="TD6" s="89"/>
      <c r="TE6" s="89"/>
      <c r="TF6" s="89"/>
      <c r="TG6" s="89"/>
      <c r="TH6" s="89"/>
      <c r="TI6" s="89"/>
      <c r="TJ6" s="89"/>
      <c r="TK6" s="89"/>
      <c r="TL6" s="89"/>
      <c r="TM6" s="89"/>
      <c r="TN6" s="89"/>
      <c r="TO6" s="89"/>
      <c r="TP6" s="89"/>
      <c r="TQ6" s="89"/>
      <c r="TR6" s="89"/>
      <c r="TS6" s="89"/>
      <c r="TT6" s="89"/>
      <c r="TU6" s="89"/>
    </row>
    <row r="7" spans="1:541" s="102" customFormat="1" ht="25" customHeight="1" x14ac:dyDescent="0.45">
      <c r="A7" s="95">
        <v>4</v>
      </c>
      <c r="B7" s="94" t="s">
        <v>90</v>
      </c>
      <c r="C7" s="91">
        <f>'[7]Total Domestic Debt'!R10</f>
        <v>34007803458.860001</v>
      </c>
      <c r="D7" s="315">
        <v>33431158600.070007</v>
      </c>
      <c r="E7" s="333"/>
      <c r="F7" s="321">
        <f>Table38468634533267589378[[#This Row],[DEBT STOCK AS AT Q3]]/Table38468634533267589378[[#This Row],[DEBT STOCK AS AT Q2 ]]-1</f>
        <v>1.7248724930184922E-2</v>
      </c>
      <c r="G7" s="325">
        <f>Table38468634533267589378[[#This Row],[DEBT STOCK AS AT Q3]]/Table38468634533267589378[[#Totals],[DEBT STOCK AS AT Q3]]</f>
        <v>8.4127866801961947E-3</v>
      </c>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89"/>
      <c r="NI7" s="89"/>
      <c r="NJ7" s="89"/>
      <c r="NK7" s="89"/>
      <c r="NL7" s="89"/>
      <c r="NM7" s="89"/>
      <c r="NN7" s="89"/>
      <c r="NO7" s="89"/>
      <c r="NP7" s="89"/>
      <c r="NQ7" s="89"/>
      <c r="NR7" s="89"/>
      <c r="NS7" s="89"/>
      <c r="NT7" s="89"/>
      <c r="NU7" s="89"/>
      <c r="NV7" s="89"/>
      <c r="NW7" s="89"/>
      <c r="NX7" s="89"/>
      <c r="NY7" s="89"/>
      <c r="NZ7" s="89"/>
      <c r="OA7" s="89"/>
      <c r="OB7" s="89"/>
      <c r="OC7" s="89"/>
      <c r="OD7" s="89"/>
      <c r="OE7" s="89"/>
      <c r="OF7" s="89"/>
      <c r="OG7" s="89"/>
      <c r="OH7" s="89"/>
      <c r="OI7" s="89"/>
      <c r="OJ7" s="89"/>
      <c r="OK7" s="89"/>
      <c r="OL7" s="89"/>
      <c r="OM7" s="89"/>
      <c r="ON7" s="89"/>
      <c r="OO7" s="89"/>
      <c r="OP7" s="89"/>
      <c r="OQ7" s="89"/>
      <c r="OR7" s="89"/>
      <c r="OS7" s="89"/>
      <c r="OT7" s="89"/>
      <c r="OU7" s="89"/>
      <c r="OV7" s="89"/>
      <c r="OW7" s="89"/>
      <c r="OX7" s="89"/>
      <c r="OY7" s="89"/>
      <c r="OZ7" s="89"/>
      <c r="PA7" s="89"/>
      <c r="PB7" s="89"/>
      <c r="PC7" s="89"/>
      <c r="PD7" s="89"/>
      <c r="PE7" s="89"/>
      <c r="PF7" s="89"/>
      <c r="PG7" s="89"/>
      <c r="PH7" s="89"/>
      <c r="PI7" s="89"/>
      <c r="PJ7" s="89"/>
      <c r="PK7" s="89"/>
      <c r="PL7" s="89"/>
      <c r="PM7" s="89"/>
      <c r="PN7" s="89"/>
      <c r="PO7" s="89"/>
      <c r="PP7" s="89"/>
      <c r="PQ7" s="89"/>
      <c r="PR7" s="89"/>
      <c r="PS7" s="89"/>
      <c r="PT7" s="89"/>
      <c r="PU7" s="89"/>
      <c r="PV7" s="89"/>
      <c r="PW7" s="89"/>
      <c r="PX7" s="89"/>
      <c r="PY7" s="89"/>
      <c r="PZ7" s="89"/>
      <c r="QA7" s="89"/>
      <c r="QB7" s="89"/>
      <c r="QC7" s="89"/>
      <c r="QD7" s="89"/>
      <c r="QE7" s="89"/>
      <c r="QF7" s="89"/>
      <c r="QG7" s="89"/>
      <c r="QH7" s="89"/>
      <c r="QI7" s="89"/>
      <c r="QJ7" s="89"/>
      <c r="QK7" s="89"/>
      <c r="QL7" s="89"/>
      <c r="QM7" s="89"/>
      <c r="QN7" s="89"/>
      <c r="QO7" s="89"/>
      <c r="QP7" s="89"/>
      <c r="QQ7" s="89"/>
      <c r="QR7" s="89"/>
      <c r="QS7" s="89"/>
      <c r="QT7" s="89"/>
      <c r="QU7" s="89"/>
      <c r="QV7" s="89"/>
      <c r="QW7" s="89"/>
      <c r="QX7" s="89"/>
      <c r="QY7" s="89"/>
      <c r="QZ7" s="89"/>
      <c r="RA7" s="89"/>
      <c r="RB7" s="89"/>
      <c r="RC7" s="89"/>
      <c r="RD7" s="89"/>
      <c r="RE7" s="89"/>
      <c r="RF7" s="89"/>
      <c r="RG7" s="89"/>
      <c r="RH7" s="89"/>
      <c r="RI7" s="89"/>
      <c r="RJ7" s="89"/>
      <c r="RK7" s="89"/>
      <c r="RL7" s="89"/>
      <c r="RM7" s="89"/>
      <c r="RN7" s="89"/>
      <c r="RO7" s="89"/>
      <c r="RP7" s="89"/>
      <c r="RQ7" s="89"/>
      <c r="RR7" s="89"/>
      <c r="RS7" s="89"/>
      <c r="RT7" s="89"/>
      <c r="RU7" s="89"/>
      <c r="RV7" s="89"/>
      <c r="RW7" s="89"/>
      <c r="RX7" s="89"/>
      <c r="RY7" s="89"/>
      <c r="RZ7" s="89"/>
      <c r="SA7" s="89"/>
      <c r="SB7" s="89"/>
      <c r="SC7" s="89"/>
      <c r="SD7" s="89"/>
      <c r="SE7" s="89"/>
      <c r="SF7" s="89"/>
      <c r="SG7" s="89"/>
      <c r="SH7" s="89"/>
      <c r="SI7" s="89"/>
      <c r="SJ7" s="89"/>
      <c r="SK7" s="89"/>
      <c r="SL7" s="89"/>
      <c r="SM7" s="89"/>
      <c r="SN7" s="89"/>
      <c r="SO7" s="89"/>
      <c r="SP7" s="89"/>
      <c r="SQ7" s="89"/>
      <c r="SR7" s="89"/>
      <c r="SS7" s="89"/>
      <c r="ST7" s="89"/>
      <c r="SU7" s="89"/>
      <c r="SV7" s="89"/>
      <c r="SW7" s="89"/>
      <c r="SX7" s="89"/>
      <c r="SY7" s="89"/>
      <c r="SZ7" s="89"/>
      <c r="TA7" s="89"/>
      <c r="TB7" s="89"/>
      <c r="TC7" s="89"/>
      <c r="TD7" s="89"/>
      <c r="TE7" s="89"/>
      <c r="TF7" s="89"/>
      <c r="TG7" s="89"/>
      <c r="TH7" s="89"/>
      <c r="TI7" s="89"/>
      <c r="TJ7" s="89"/>
      <c r="TK7" s="89"/>
      <c r="TL7" s="89"/>
      <c r="TM7" s="89"/>
      <c r="TN7" s="89"/>
      <c r="TO7" s="89"/>
      <c r="TP7" s="89"/>
      <c r="TQ7" s="89"/>
      <c r="TR7" s="89"/>
      <c r="TS7" s="89"/>
      <c r="TT7" s="89"/>
      <c r="TU7" s="89"/>
    </row>
    <row r="8" spans="1:541" s="100" customFormat="1" ht="25" customHeight="1" x14ac:dyDescent="0.45">
      <c r="A8" s="95">
        <v>5</v>
      </c>
      <c r="B8" s="94" t="s">
        <v>89</v>
      </c>
      <c r="C8" s="91">
        <f>'[7]Total Domestic Debt'!R11</f>
        <v>105197691087.92</v>
      </c>
      <c r="D8" s="315">
        <v>97502601723.169998</v>
      </c>
      <c r="E8" s="333"/>
      <c r="F8" s="321">
        <f>Table38468634533267589378[[#This Row],[DEBT STOCK AS AT Q3]]/Table38468634533267589378[[#This Row],[DEBT STOCK AS AT Q2 ]]-1</f>
        <v>7.8921887506119504E-2</v>
      </c>
      <c r="G8" s="325">
        <f>Table38468634533267589378[[#This Row],[DEBT STOCK AS AT Q3]]/Table38468634533267589378[[#Totals],[DEBT STOCK AS AT Q3]]</f>
        <v>2.602360765353336E-2</v>
      </c>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c r="IR8" s="89"/>
      <c r="IS8" s="89"/>
      <c r="IT8" s="89"/>
      <c r="IU8" s="89"/>
      <c r="IV8" s="89"/>
      <c r="IW8" s="89"/>
      <c r="IX8" s="89"/>
      <c r="IY8" s="89"/>
      <c r="IZ8" s="89"/>
      <c r="JA8" s="89"/>
      <c r="JB8" s="89"/>
      <c r="JC8" s="89"/>
      <c r="JD8" s="89"/>
      <c r="JE8" s="89"/>
      <c r="JF8" s="89"/>
      <c r="JG8" s="89"/>
      <c r="JH8" s="89"/>
      <c r="JI8" s="89"/>
      <c r="JJ8" s="89"/>
      <c r="JK8" s="89"/>
      <c r="JL8" s="89"/>
      <c r="JM8" s="89"/>
      <c r="JN8" s="89"/>
      <c r="JO8" s="89"/>
      <c r="JP8" s="89"/>
      <c r="JQ8" s="89"/>
      <c r="JR8" s="89"/>
      <c r="JS8" s="89"/>
      <c r="JT8" s="89"/>
      <c r="JU8" s="89"/>
      <c r="JV8" s="89"/>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89"/>
      <c r="NI8" s="89"/>
      <c r="NJ8" s="89"/>
      <c r="NK8" s="89"/>
      <c r="NL8" s="89"/>
      <c r="NM8" s="89"/>
      <c r="NN8" s="89"/>
      <c r="NO8" s="89"/>
      <c r="NP8" s="89"/>
      <c r="NQ8" s="89"/>
      <c r="NR8" s="89"/>
      <c r="NS8" s="89"/>
      <c r="NT8" s="89"/>
      <c r="NU8" s="89"/>
      <c r="NV8" s="89"/>
      <c r="NW8" s="89"/>
      <c r="NX8" s="89"/>
      <c r="NY8" s="89"/>
      <c r="NZ8" s="89"/>
      <c r="OA8" s="89"/>
      <c r="OB8" s="89"/>
      <c r="OC8" s="89"/>
      <c r="OD8" s="89"/>
      <c r="OE8" s="89"/>
      <c r="OF8" s="89"/>
      <c r="OG8" s="89"/>
      <c r="OH8" s="89"/>
      <c r="OI8" s="89"/>
      <c r="OJ8" s="89"/>
      <c r="OK8" s="89"/>
      <c r="OL8" s="89"/>
      <c r="OM8" s="89"/>
      <c r="ON8" s="89"/>
      <c r="OO8" s="89"/>
      <c r="OP8" s="89"/>
      <c r="OQ8" s="89"/>
      <c r="OR8" s="89"/>
      <c r="OS8" s="89"/>
      <c r="OT8" s="89"/>
      <c r="OU8" s="89"/>
      <c r="OV8" s="89"/>
      <c r="OW8" s="89"/>
      <c r="OX8" s="89"/>
      <c r="OY8" s="89"/>
      <c r="OZ8" s="89"/>
      <c r="PA8" s="89"/>
      <c r="PB8" s="89"/>
      <c r="PC8" s="89"/>
      <c r="PD8" s="89"/>
      <c r="PE8" s="89"/>
      <c r="PF8" s="89"/>
      <c r="PG8" s="89"/>
      <c r="PH8" s="89"/>
      <c r="PI8" s="89"/>
      <c r="PJ8" s="89"/>
      <c r="PK8" s="89"/>
      <c r="PL8" s="89"/>
      <c r="PM8" s="89"/>
      <c r="PN8" s="89"/>
      <c r="PO8" s="89"/>
      <c r="PP8" s="89"/>
      <c r="PQ8" s="89"/>
      <c r="PR8" s="89"/>
      <c r="PS8" s="89"/>
      <c r="PT8" s="89"/>
      <c r="PU8" s="89"/>
      <c r="PV8" s="89"/>
      <c r="PW8" s="89"/>
      <c r="PX8" s="89"/>
      <c r="PY8" s="89"/>
      <c r="PZ8" s="89"/>
      <c r="QA8" s="89"/>
      <c r="QB8" s="89"/>
      <c r="QC8" s="89"/>
      <c r="QD8" s="89"/>
      <c r="QE8" s="89"/>
      <c r="QF8" s="89"/>
      <c r="QG8" s="89"/>
      <c r="QH8" s="89"/>
      <c r="QI8" s="89"/>
      <c r="QJ8" s="89"/>
      <c r="QK8" s="89"/>
      <c r="QL8" s="89"/>
      <c r="QM8" s="89"/>
      <c r="QN8" s="89"/>
      <c r="QO8" s="89"/>
      <c r="QP8" s="89"/>
      <c r="QQ8" s="89"/>
      <c r="QR8" s="89"/>
      <c r="QS8" s="89"/>
      <c r="QT8" s="89"/>
      <c r="QU8" s="89"/>
      <c r="QV8" s="89"/>
      <c r="QW8" s="89"/>
      <c r="QX8" s="89"/>
      <c r="QY8" s="89"/>
      <c r="QZ8" s="89"/>
      <c r="RA8" s="89"/>
      <c r="RB8" s="89"/>
      <c r="RC8" s="89"/>
      <c r="RD8" s="89"/>
      <c r="RE8" s="89"/>
      <c r="RF8" s="89"/>
      <c r="RG8" s="89"/>
      <c r="RH8" s="89"/>
      <c r="RI8" s="89"/>
      <c r="RJ8" s="89"/>
      <c r="RK8" s="89"/>
      <c r="RL8" s="89"/>
      <c r="RM8" s="89"/>
      <c r="RN8" s="89"/>
      <c r="RO8" s="89"/>
      <c r="RP8" s="89"/>
      <c r="RQ8" s="89"/>
      <c r="RR8" s="89"/>
      <c r="RS8" s="89"/>
      <c r="RT8" s="89"/>
      <c r="RU8" s="89"/>
      <c r="RV8" s="89"/>
      <c r="RW8" s="89"/>
      <c r="RX8" s="89"/>
      <c r="RY8" s="89"/>
      <c r="RZ8" s="89"/>
      <c r="SA8" s="89"/>
      <c r="SB8" s="89"/>
      <c r="SC8" s="89"/>
      <c r="SD8" s="89"/>
      <c r="SE8" s="89"/>
      <c r="SF8" s="89"/>
      <c r="SG8" s="89"/>
      <c r="SH8" s="89"/>
      <c r="SI8" s="89"/>
      <c r="SJ8" s="89"/>
      <c r="SK8" s="89"/>
      <c r="SL8" s="89"/>
      <c r="SM8" s="89"/>
      <c r="SN8" s="89"/>
      <c r="SO8" s="89"/>
      <c r="SP8" s="89"/>
      <c r="SQ8" s="89"/>
      <c r="SR8" s="89"/>
      <c r="SS8" s="89"/>
      <c r="ST8" s="89"/>
      <c r="SU8" s="89"/>
      <c r="SV8" s="89"/>
      <c r="SW8" s="89"/>
      <c r="SX8" s="89"/>
      <c r="SY8" s="89"/>
      <c r="SZ8" s="89"/>
      <c r="TA8" s="89"/>
      <c r="TB8" s="89"/>
      <c r="TC8" s="89"/>
      <c r="TD8" s="89"/>
      <c r="TE8" s="89"/>
      <c r="TF8" s="89"/>
      <c r="TG8" s="89"/>
      <c r="TH8" s="89"/>
      <c r="TI8" s="89"/>
      <c r="TJ8" s="89"/>
      <c r="TK8" s="89"/>
      <c r="TL8" s="89"/>
      <c r="TM8" s="89"/>
      <c r="TN8" s="89"/>
      <c r="TO8" s="89"/>
      <c r="TP8" s="89"/>
      <c r="TQ8" s="89"/>
      <c r="TR8" s="89"/>
      <c r="TS8" s="89"/>
      <c r="TT8" s="89"/>
      <c r="TU8" s="89"/>
    </row>
    <row r="9" spans="1:541" s="99" customFormat="1" ht="25.5" customHeight="1" x14ac:dyDescent="0.45">
      <c r="A9" s="95">
        <v>6</v>
      </c>
      <c r="B9" s="94" t="s">
        <v>88</v>
      </c>
      <c r="C9" s="91">
        <f>'[7]Total Domestic Debt'!R12</f>
        <v>127243132172.38002</v>
      </c>
      <c r="D9" s="315">
        <v>133339375587.91003</v>
      </c>
      <c r="E9" s="333"/>
      <c r="F9" s="321">
        <f>Table38468634533267589378[[#This Row],[DEBT STOCK AS AT Q3]]/Table38468634533267589378[[#This Row],[DEBT STOCK AS AT Q2 ]]-1</f>
        <v>-4.5719753738540536E-2</v>
      </c>
      <c r="G9" s="325">
        <f>Table38468634533267589378[[#This Row],[DEBT STOCK AS AT Q3]]/Table38468634533267589378[[#Totals],[DEBT STOCK AS AT Q3]]</f>
        <v>3.1477167550124585E-2</v>
      </c>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89"/>
      <c r="NI9" s="89"/>
      <c r="NJ9" s="89"/>
      <c r="NK9" s="89"/>
      <c r="NL9" s="89"/>
      <c r="NM9" s="89"/>
      <c r="NN9" s="89"/>
      <c r="NO9" s="89"/>
      <c r="NP9" s="89"/>
      <c r="NQ9" s="89"/>
      <c r="NR9" s="89"/>
      <c r="NS9" s="89"/>
      <c r="NT9" s="89"/>
      <c r="NU9" s="89"/>
      <c r="NV9" s="89"/>
      <c r="NW9" s="89"/>
      <c r="NX9" s="89"/>
      <c r="NY9" s="89"/>
      <c r="NZ9" s="89"/>
      <c r="OA9" s="89"/>
      <c r="OB9" s="89"/>
      <c r="OC9" s="89"/>
      <c r="OD9" s="89"/>
      <c r="OE9" s="89"/>
      <c r="OF9" s="89"/>
      <c r="OG9" s="89"/>
      <c r="OH9" s="89"/>
      <c r="OI9" s="89"/>
      <c r="OJ9" s="89"/>
      <c r="OK9" s="89"/>
      <c r="OL9" s="89"/>
      <c r="OM9" s="89"/>
      <c r="ON9" s="89"/>
      <c r="OO9" s="89"/>
      <c r="OP9" s="89"/>
      <c r="OQ9" s="89"/>
      <c r="OR9" s="89"/>
      <c r="OS9" s="89"/>
      <c r="OT9" s="89"/>
      <c r="OU9" s="89"/>
      <c r="OV9" s="89"/>
      <c r="OW9" s="89"/>
      <c r="OX9" s="89"/>
      <c r="OY9" s="89"/>
      <c r="OZ9" s="89"/>
      <c r="PA9" s="89"/>
      <c r="PB9" s="89"/>
      <c r="PC9" s="89"/>
      <c r="PD9" s="89"/>
      <c r="PE9" s="89"/>
      <c r="PF9" s="89"/>
      <c r="PG9" s="89"/>
      <c r="PH9" s="89"/>
      <c r="PI9" s="89"/>
      <c r="PJ9" s="89"/>
      <c r="PK9" s="89"/>
      <c r="PL9" s="89"/>
      <c r="PM9" s="89"/>
      <c r="PN9" s="89"/>
      <c r="PO9" s="89"/>
      <c r="PP9" s="89"/>
      <c r="PQ9" s="89"/>
      <c r="PR9" s="89"/>
      <c r="PS9" s="89"/>
      <c r="PT9" s="89"/>
      <c r="PU9" s="89"/>
      <c r="PV9" s="89"/>
      <c r="PW9" s="89"/>
      <c r="PX9" s="89"/>
      <c r="PY9" s="89"/>
      <c r="PZ9" s="89"/>
      <c r="QA9" s="89"/>
      <c r="QB9" s="89"/>
      <c r="QC9" s="89"/>
      <c r="QD9" s="89"/>
      <c r="QE9" s="89"/>
      <c r="QF9" s="89"/>
      <c r="QG9" s="89"/>
      <c r="QH9" s="89"/>
      <c r="QI9" s="89"/>
      <c r="QJ9" s="89"/>
      <c r="QK9" s="89"/>
      <c r="QL9" s="89"/>
      <c r="QM9" s="89"/>
      <c r="QN9" s="89"/>
      <c r="QO9" s="89"/>
      <c r="QP9" s="89"/>
      <c r="QQ9" s="89"/>
      <c r="QR9" s="89"/>
      <c r="QS9" s="89"/>
      <c r="QT9" s="89"/>
      <c r="QU9" s="89"/>
      <c r="QV9" s="89"/>
      <c r="QW9" s="89"/>
      <c r="QX9" s="89"/>
      <c r="QY9" s="89"/>
      <c r="QZ9" s="89"/>
      <c r="RA9" s="89"/>
      <c r="RB9" s="89"/>
      <c r="RC9" s="89"/>
      <c r="RD9" s="89"/>
      <c r="RE9" s="89"/>
      <c r="RF9" s="89"/>
      <c r="RG9" s="89"/>
      <c r="RH9" s="89"/>
      <c r="RI9" s="89"/>
      <c r="RJ9" s="89"/>
      <c r="RK9" s="89"/>
      <c r="RL9" s="89"/>
      <c r="RM9" s="89"/>
      <c r="RN9" s="89"/>
      <c r="RO9" s="89"/>
      <c r="RP9" s="89"/>
      <c r="RQ9" s="89"/>
      <c r="RR9" s="89"/>
      <c r="RS9" s="89"/>
      <c r="RT9" s="89"/>
      <c r="RU9" s="89"/>
      <c r="RV9" s="89"/>
      <c r="RW9" s="89"/>
      <c r="RX9" s="89"/>
      <c r="RY9" s="89"/>
      <c r="RZ9" s="89"/>
      <c r="SA9" s="89"/>
      <c r="SB9" s="89"/>
      <c r="SC9" s="89"/>
      <c r="SD9" s="89"/>
      <c r="SE9" s="89"/>
      <c r="SF9" s="89"/>
      <c r="SG9" s="89"/>
      <c r="SH9" s="89"/>
      <c r="SI9" s="89"/>
      <c r="SJ9" s="89"/>
      <c r="SK9" s="89"/>
      <c r="SL9" s="89"/>
      <c r="SM9" s="89"/>
      <c r="SN9" s="89"/>
      <c r="SO9" s="89"/>
      <c r="SP9" s="89"/>
      <c r="SQ9" s="89"/>
      <c r="SR9" s="89"/>
      <c r="SS9" s="89"/>
      <c r="ST9" s="89"/>
      <c r="SU9" s="89"/>
      <c r="SV9" s="89"/>
      <c r="SW9" s="89"/>
      <c r="SX9" s="89"/>
      <c r="SY9" s="89"/>
      <c r="SZ9" s="89"/>
      <c r="TA9" s="89"/>
      <c r="TB9" s="89"/>
      <c r="TC9" s="89"/>
      <c r="TD9" s="89"/>
      <c r="TE9" s="89"/>
      <c r="TF9" s="89"/>
      <c r="TG9" s="89"/>
      <c r="TH9" s="89"/>
      <c r="TI9" s="89"/>
      <c r="TJ9" s="89"/>
      <c r="TK9" s="89"/>
      <c r="TL9" s="89"/>
      <c r="TM9" s="89"/>
      <c r="TN9" s="89"/>
      <c r="TO9" s="89"/>
      <c r="TP9" s="89"/>
      <c r="TQ9" s="89"/>
      <c r="TR9" s="89"/>
      <c r="TS9" s="89"/>
      <c r="TT9" s="89"/>
      <c r="TU9" s="89"/>
    </row>
    <row r="10" spans="1:541" s="100" customFormat="1" ht="25" customHeight="1" x14ac:dyDescent="0.45">
      <c r="A10" s="95">
        <v>7</v>
      </c>
      <c r="B10" s="94" t="s">
        <v>87</v>
      </c>
      <c r="C10" s="91">
        <f>'[7]Total Domestic Debt'!R13</f>
        <v>98443680724.467834</v>
      </c>
      <c r="D10" s="315">
        <v>96905502591.022949</v>
      </c>
      <c r="E10" s="333"/>
      <c r="F10" s="321">
        <f>Table38468634533267589378[[#This Row],[DEBT STOCK AS AT Q3]]/Table38468634533267589378[[#This Row],[DEBT STOCK AS AT Q2 ]]-1</f>
        <v>1.5872969979182416E-2</v>
      </c>
      <c r="G10" s="325">
        <f>Table38468634533267589378[[#This Row],[DEBT STOCK AS AT Q3]]/Table38468634533267589378[[#Totals],[DEBT STOCK AS AT Q3]]</f>
        <v>2.4352813228592216E-2</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9"/>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89"/>
      <c r="NI10" s="89"/>
      <c r="NJ10" s="89"/>
      <c r="NK10" s="89"/>
      <c r="NL10" s="89"/>
      <c r="NM10" s="89"/>
      <c r="NN10" s="89"/>
      <c r="NO10" s="89"/>
      <c r="NP10" s="89"/>
      <c r="NQ10" s="89"/>
      <c r="NR10" s="89"/>
      <c r="NS10" s="89"/>
      <c r="NT10" s="89"/>
      <c r="NU10" s="89"/>
      <c r="NV10" s="89"/>
      <c r="NW10" s="89"/>
      <c r="NX10" s="89"/>
      <c r="NY10" s="89"/>
      <c r="NZ10" s="89"/>
      <c r="OA10" s="89"/>
      <c r="OB10" s="89"/>
      <c r="OC10" s="89"/>
      <c r="OD10" s="89"/>
      <c r="OE10" s="89"/>
      <c r="OF10" s="89"/>
      <c r="OG10" s="89"/>
      <c r="OH10" s="89"/>
      <c r="OI10" s="89"/>
      <c r="OJ10" s="89"/>
      <c r="OK10" s="89"/>
      <c r="OL10" s="89"/>
      <c r="OM10" s="89"/>
      <c r="ON10" s="89"/>
      <c r="OO10" s="89"/>
      <c r="OP10" s="89"/>
      <c r="OQ10" s="89"/>
      <c r="OR10" s="89"/>
      <c r="OS10" s="89"/>
      <c r="OT10" s="89"/>
      <c r="OU10" s="89"/>
      <c r="OV10" s="89"/>
      <c r="OW10" s="89"/>
      <c r="OX10" s="89"/>
      <c r="OY10" s="89"/>
      <c r="OZ10" s="89"/>
      <c r="PA10" s="89"/>
      <c r="PB10" s="89"/>
      <c r="PC10" s="89"/>
      <c r="PD10" s="89"/>
      <c r="PE10" s="89"/>
      <c r="PF10" s="89"/>
      <c r="PG10" s="89"/>
      <c r="PH10" s="89"/>
      <c r="PI10" s="89"/>
      <c r="PJ10" s="89"/>
      <c r="PK10" s="89"/>
      <c r="PL10" s="89"/>
      <c r="PM10" s="89"/>
      <c r="PN10" s="89"/>
      <c r="PO10" s="89"/>
      <c r="PP10" s="89"/>
      <c r="PQ10" s="89"/>
      <c r="PR10" s="89"/>
      <c r="PS10" s="89"/>
      <c r="PT10" s="89"/>
      <c r="PU10" s="89"/>
      <c r="PV10" s="89"/>
      <c r="PW10" s="89"/>
      <c r="PX10" s="89"/>
      <c r="PY10" s="89"/>
      <c r="PZ10" s="89"/>
      <c r="QA10" s="89"/>
      <c r="QB10" s="89"/>
      <c r="QC10" s="89"/>
      <c r="QD10" s="89"/>
      <c r="QE10" s="89"/>
      <c r="QF10" s="89"/>
      <c r="QG10" s="89"/>
      <c r="QH10" s="89"/>
      <c r="QI10" s="89"/>
      <c r="QJ10" s="89"/>
      <c r="QK10" s="89"/>
      <c r="QL10" s="89"/>
      <c r="QM10" s="89"/>
      <c r="QN10" s="89"/>
      <c r="QO10" s="89"/>
      <c r="QP10" s="89"/>
      <c r="QQ10" s="89"/>
      <c r="QR10" s="89"/>
      <c r="QS10" s="89"/>
      <c r="QT10" s="89"/>
      <c r="QU10" s="89"/>
      <c r="QV10" s="89"/>
      <c r="QW10" s="89"/>
      <c r="QX10" s="89"/>
      <c r="QY10" s="89"/>
      <c r="QZ10" s="89"/>
      <c r="RA10" s="89"/>
      <c r="RB10" s="89"/>
      <c r="RC10" s="89"/>
      <c r="RD10" s="89"/>
      <c r="RE10" s="89"/>
      <c r="RF10" s="89"/>
      <c r="RG10" s="89"/>
      <c r="RH10" s="89"/>
      <c r="RI10" s="89"/>
      <c r="RJ10" s="89"/>
      <c r="RK10" s="89"/>
      <c r="RL10" s="89"/>
      <c r="RM10" s="89"/>
      <c r="RN10" s="89"/>
      <c r="RO10" s="89"/>
      <c r="RP10" s="89"/>
      <c r="RQ10" s="89"/>
      <c r="RR10" s="89"/>
      <c r="RS10" s="89"/>
      <c r="RT10" s="89"/>
      <c r="RU10" s="89"/>
      <c r="RV10" s="89"/>
      <c r="RW10" s="89"/>
      <c r="RX10" s="89"/>
      <c r="RY10" s="89"/>
      <c r="RZ10" s="89"/>
      <c r="SA10" s="89"/>
      <c r="SB10" s="89"/>
      <c r="SC10" s="89"/>
      <c r="SD10" s="89"/>
      <c r="SE10" s="89"/>
      <c r="SF10" s="89"/>
      <c r="SG10" s="89"/>
      <c r="SH10" s="89"/>
      <c r="SI10" s="89"/>
      <c r="SJ10" s="89"/>
      <c r="SK10" s="89"/>
      <c r="SL10" s="89"/>
      <c r="SM10" s="89"/>
      <c r="SN10" s="89"/>
      <c r="SO10" s="89"/>
      <c r="SP10" s="89"/>
      <c r="SQ10" s="89"/>
      <c r="SR10" s="89"/>
      <c r="SS10" s="89"/>
      <c r="ST10" s="89"/>
      <c r="SU10" s="89"/>
      <c r="SV10" s="89"/>
      <c r="SW10" s="89"/>
      <c r="SX10" s="89"/>
      <c r="SY10" s="89"/>
      <c r="SZ10" s="89"/>
      <c r="TA10" s="89"/>
      <c r="TB10" s="89"/>
      <c r="TC10" s="89"/>
      <c r="TD10" s="89"/>
      <c r="TE10" s="89"/>
      <c r="TF10" s="89"/>
      <c r="TG10" s="89"/>
      <c r="TH10" s="89"/>
      <c r="TI10" s="89"/>
      <c r="TJ10" s="89"/>
      <c r="TK10" s="89"/>
      <c r="TL10" s="89"/>
      <c r="TM10" s="89"/>
      <c r="TN10" s="89"/>
      <c r="TO10" s="89"/>
      <c r="TP10" s="89"/>
      <c r="TQ10" s="89"/>
      <c r="TR10" s="89"/>
      <c r="TS10" s="89"/>
      <c r="TT10" s="89"/>
      <c r="TU10" s="89"/>
    </row>
    <row r="11" spans="1:541" s="104" customFormat="1" ht="25" customHeight="1" x14ac:dyDescent="0.45">
      <c r="A11" s="95">
        <v>8</v>
      </c>
      <c r="B11" s="94" t="s">
        <v>86</v>
      </c>
      <c r="C11" s="91">
        <f>'[7]Total Domestic Debt'!R14</f>
        <v>83599771781.150009</v>
      </c>
      <c r="D11" s="315">
        <v>86861555192.240005</v>
      </c>
      <c r="E11" s="333"/>
      <c r="F11" s="321">
        <f>Table38468634533267589378[[#This Row],[DEBT STOCK AS AT Q3]]/Table38468634533267589378[[#This Row],[DEBT STOCK AS AT Q2 ]]-1</f>
        <v>-3.7551519816460766E-2</v>
      </c>
      <c r="G11" s="325">
        <f>Table38468634533267589378[[#This Row],[DEBT STOCK AS AT Q3]]/Table38468634533267589378[[#Totals],[DEBT STOCK AS AT Q3]]</f>
        <v>2.0680754855535048E-2</v>
      </c>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c r="DK11" s="97"/>
      <c r="DL11" s="97"/>
      <c r="DM11" s="97"/>
      <c r="DN11" s="97"/>
      <c r="DO11" s="97"/>
      <c r="DP11" s="97"/>
      <c r="DQ11" s="97"/>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c r="IR11" s="97"/>
      <c r="IS11" s="97"/>
      <c r="IT11" s="97"/>
      <c r="IU11" s="97"/>
      <c r="IV11" s="97"/>
      <c r="IW11" s="97"/>
      <c r="IX11" s="97"/>
      <c r="IY11" s="97"/>
      <c r="IZ11" s="97"/>
      <c r="JA11" s="97"/>
      <c r="JB11" s="97"/>
      <c r="JC11" s="97"/>
      <c r="JD11" s="97"/>
      <c r="JE11" s="97"/>
      <c r="JF11" s="97"/>
      <c r="JG11" s="97"/>
      <c r="JH11" s="97"/>
      <c r="JI11" s="97"/>
      <c r="JJ11" s="97"/>
      <c r="JK11" s="97"/>
      <c r="JL11" s="97"/>
      <c r="JM11" s="97"/>
      <c r="JN11" s="97"/>
      <c r="JO11" s="97"/>
      <c r="JP11" s="97"/>
      <c r="JQ11" s="97"/>
      <c r="JR11" s="97"/>
      <c r="JS11" s="97"/>
      <c r="JT11" s="97"/>
      <c r="JU11" s="97"/>
      <c r="JV11" s="97"/>
      <c r="JW11" s="97"/>
      <c r="JX11" s="97"/>
      <c r="JY11" s="97"/>
      <c r="JZ11" s="97"/>
      <c r="KA11" s="97"/>
      <c r="KB11" s="97"/>
      <c r="KC11" s="97"/>
      <c r="KD11" s="97"/>
      <c r="KE11" s="97"/>
      <c r="KF11" s="97"/>
      <c r="KG11" s="97"/>
      <c r="KH11" s="97"/>
      <c r="KI11" s="97"/>
      <c r="KJ11" s="97"/>
      <c r="KK11" s="97"/>
      <c r="KL11" s="97"/>
      <c r="KM11" s="97"/>
      <c r="KN11" s="97"/>
      <c r="KO11" s="97"/>
      <c r="KP11" s="97"/>
      <c r="KQ11" s="97"/>
      <c r="KR11" s="97"/>
      <c r="KS11" s="97"/>
      <c r="KT11" s="97"/>
      <c r="KU11" s="97"/>
      <c r="KV11" s="97"/>
      <c r="KW11" s="97"/>
      <c r="KX11" s="97"/>
      <c r="KY11" s="97"/>
      <c r="KZ11" s="97"/>
      <c r="LA11" s="97"/>
      <c r="LB11" s="97"/>
      <c r="LC11" s="97"/>
      <c r="LD11" s="97"/>
      <c r="LE11" s="97"/>
      <c r="LF11" s="97"/>
      <c r="LG11" s="97"/>
      <c r="LH11" s="97"/>
      <c r="LI11" s="97"/>
      <c r="LJ11" s="97"/>
      <c r="LK11" s="97"/>
      <c r="LL11" s="97"/>
      <c r="LM11" s="97"/>
      <c r="LN11" s="97"/>
      <c r="LO11" s="97"/>
      <c r="LP11" s="97"/>
      <c r="LQ11" s="97"/>
      <c r="LR11" s="97"/>
      <c r="LS11" s="97"/>
      <c r="LT11" s="97"/>
      <c r="LU11" s="97"/>
      <c r="LV11" s="97"/>
      <c r="LW11" s="97"/>
      <c r="LX11" s="97"/>
      <c r="LY11" s="97"/>
      <c r="LZ11" s="97"/>
      <c r="MA11" s="97"/>
      <c r="MB11" s="97"/>
      <c r="MC11" s="97"/>
      <c r="MD11" s="97"/>
      <c r="ME11" s="97"/>
      <c r="MF11" s="97"/>
      <c r="MG11" s="97"/>
      <c r="MH11" s="97"/>
      <c r="MI11" s="97"/>
      <c r="MJ11" s="97"/>
      <c r="MK11" s="97"/>
      <c r="ML11" s="97"/>
      <c r="MM11" s="97"/>
      <c r="MN11" s="97"/>
      <c r="MO11" s="97"/>
      <c r="MP11" s="97"/>
      <c r="MQ11" s="97"/>
      <c r="MR11" s="97"/>
      <c r="MS11" s="97"/>
      <c r="MT11" s="97"/>
      <c r="MU11" s="97"/>
      <c r="MV11" s="97"/>
      <c r="MW11" s="97"/>
      <c r="MX11" s="97"/>
      <c r="MY11" s="97"/>
      <c r="MZ11" s="97"/>
      <c r="NA11" s="97"/>
      <c r="NB11" s="97"/>
      <c r="NC11" s="97"/>
      <c r="ND11" s="97"/>
      <c r="NE11" s="97"/>
      <c r="NF11" s="97"/>
      <c r="NG11" s="97"/>
      <c r="NH11" s="97"/>
      <c r="NI11" s="97"/>
      <c r="NJ11" s="97"/>
      <c r="NK11" s="97"/>
      <c r="NL11" s="97"/>
      <c r="NM11" s="97"/>
      <c r="NN11" s="97"/>
      <c r="NO11" s="97"/>
      <c r="NP11" s="97"/>
      <c r="NQ11" s="97"/>
      <c r="NR11" s="97"/>
      <c r="NS11" s="97"/>
      <c r="NT11" s="97"/>
      <c r="NU11" s="97"/>
      <c r="NV11" s="97"/>
      <c r="NW11" s="97"/>
      <c r="NX11" s="97"/>
      <c r="NY11" s="97"/>
      <c r="NZ11" s="97"/>
      <c r="OA11" s="97"/>
      <c r="OB11" s="97"/>
      <c r="OC11" s="97"/>
      <c r="OD11" s="97"/>
      <c r="OE11" s="97"/>
      <c r="OF11" s="97"/>
      <c r="OG11" s="97"/>
      <c r="OH11" s="97"/>
      <c r="OI11" s="97"/>
      <c r="OJ11" s="97"/>
      <c r="OK11" s="97"/>
      <c r="OL11" s="97"/>
      <c r="OM11" s="97"/>
      <c r="ON11" s="97"/>
      <c r="OO11" s="97"/>
      <c r="OP11" s="97"/>
      <c r="OQ11" s="97"/>
      <c r="OR11" s="97"/>
      <c r="OS11" s="97"/>
      <c r="OT11" s="97"/>
      <c r="OU11" s="97"/>
      <c r="OV11" s="97"/>
      <c r="OW11" s="97"/>
      <c r="OX11" s="97"/>
      <c r="OY11" s="97"/>
      <c r="OZ11" s="97"/>
      <c r="PA11" s="97"/>
      <c r="PB11" s="97"/>
      <c r="PC11" s="97"/>
      <c r="PD11" s="97"/>
      <c r="PE11" s="97"/>
      <c r="PF11" s="97"/>
      <c r="PG11" s="97"/>
      <c r="PH11" s="97"/>
      <c r="PI11" s="97"/>
      <c r="PJ11" s="97"/>
      <c r="PK11" s="97"/>
      <c r="PL11" s="97"/>
      <c r="PM11" s="97"/>
      <c r="PN11" s="97"/>
      <c r="PO11" s="97"/>
      <c r="PP11" s="97"/>
      <c r="PQ11" s="97"/>
      <c r="PR11" s="97"/>
      <c r="PS11" s="97"/>
      <c r="PT11" s="97"/>
      <c r="PU11" s="97"/>
      <c r="PV11" s="97"/>
      <c r="PW11" s="97"/>
      <c r="PX11" s="97"/>
      <c r="PY11" s="97"/>
      <c r="PZ11" s="97"/>
      <c r="QA11" s="97"/>
      <c r="QB11" s="97"/>
      <c r="QC11" s="97"/>
      <c r="QD11" s="97"/>
      <c r="QE11" s="97"/>
      <c r="QF11" s="97"/>
      <c r="QG11" s="97"/>
      <c r="QH11" s="97"/>
      <c r="QI11" s="97"/>
      <c r="QJ11" s="97"/>
      <c r="QK11" s="97"/>
      <c r="QL11" s="97"/>
      <c r="QM11" s="97"/>
      <c r="QN11" s="97"/>
      <c r="QO11" s="97"/>
      <c r="QP11" s="97"/>
      <c r="QQ11" s="97"/>
      <c r="QR11" s="97"/>
      <c r="QS11" s="97"/>
      <c r="QT11" s="97"/>
      <c r="QU11" s="97"/>
      <c r="QV11" s="97"/>
      <c r="QW11" s="97"/>
      <c r="QX11" s="97"/>
      <c r="QY11" s="97"/>
      <c r="QZ11" s="97"/>
      <c r="RA11" s="97"/>
      <c r="RB11" s="97"/>
      <c r="RC11" s="97"/>
      <c r="RD11" s="97"/>
      <c r="RE11" s="97"/>
      <c r="RF11" s="97"/>
      <c r="RG11" s="97"/>
      <c r="RH11" s="97"/>
      <c r="RI11" s="97"/>
      <c r="RJ11" s="97"/>
      <c r="RK11" s="97"/>
      <c r="RL11" s="97"/>
      <c r="RM11" s="97"/>
      <c r="RN11" s="97"/>
      <c r="RO11" s="97"/>
      <c r="RP11" s="97"/>
      <c r="RQ11" s="97"/>
      <c r="RR11" s="97"/>
      <c r="RS11" s="97"/>
      <c r="RT11" s="97"/>
      <c r="RU11" s="97"/>
      <c r="RV11" s="97"/>
      <c r="RW11" s="97"/>
      <c r="RX11" s="97"/>
      <c r="RY11" s="97"/>
      <c r="RZ11" s="97"/>
      <c r="SA11" s="97"/>
      <c r="SB11" s="97"/>
      <c r="SC11" s="97"/>
      <c r="SD11" s="97"/>
      <c r="SE11" s="97"/>
      <c r="SF11" s="97"/>
      <c r="SG11" s="97"/>
      <c r="SH11" s="97"/>
      <c r="SI11" s="97"/>
      <c r="SJ11" s="97"/>
      <c r="SK11" s="97"/>
      <c r="SL11" s="97"/>
      <c r="SM11" s="97"/>
      <c r="SN11" s="97"/>
      <c r="SO11" s="97"/>
      <c r="SP11" s="97"/>
      <c r="SQ11" s="97"/>
      <c r="SR11" s="97"/>
      <c r="SS11" s="97"/>
      <c r="ST11" s="97"/>
      <c r="SU11" s="97"/>
      <c r="SV11" s="97"/>
      <c r="SW11" s="97"/>
      <c r="SX11" s="97"/>
      <c r="SY11" s="97"/>
      <c r="SZ11" s="97"/>
      <c r="TA11" s="97"/>
      <c r="TB11" s="97"/>
      <c r="TC11" s="97"/>
      <c r="TD11" s="97"/>
      <c r="TE11" s="97"/>
      <c r="TF11" s="97"/>
      <c r="TG11" s="97"/>
      <c r="TH11" s="97"/>
      <c r="TI11" s="97"/>
      <c r="TJ11" s="97"/>
      <c r="TK11" s="97"/>
      <c r="TL11" s="97"/>
      <c r="TM11" s="97"/>
      <c r="TN11" s="97"/>
      <c r="TO11" s="97"/>
      <c r="TP11" s="97"/>
      <c r="TQ11" s="97"/>
      <c r="TR11" s="97"/>
      <c r="TS11" s="97"/>
      <c r="TT11" s="97"/>
      <c r="TU11" s="97"/>
    </row>
    <row r="12" spans="1:541" s="103" customFormat="1" ht="25" customHeight="1" x14ac:dyDescent="0.45">
      <c r="A12" s="95">
        <v>9</v>
      </c>
      <c r="B12" s="94" t="s">
        <v>85</v>
      </c>
      <c r="C12" s="91">
        <f>'[7]Total Domestic Debt'!R15</f>
        <v>167967705888.44998</v>
      </c>
      <c r="D12" s="315">
        <v>168819230129.37</v>
      </c>
      <c r="E12" s="333"/>
      <c r="F12" s="321">
        <f>Table38468634533267589378[[#This Row],[DEBT STOCK AS AT Q3]]/Table38468634533267589378[[#This Row],[DEBT STOCK AS AT Q2 ]]-1</f>
        <v>-5.0440002615073087E-3</v>
      </c>
      <c r="G12" s="325">
        <f>Table38468634533267589378[[#This Row],[DEBT STOCK AS AT Q3]]/Table38468634533267589378[[#Totals],[DEBT STOCK AS AT Q3]]</f>
        <v>4.1551536267577356E-2</v>
      </c>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row>
    <row r="13" spans="1:541" s="102" customFormat="1" ht="25" customHeight="1" x14ac:dyDescent="0.45">
      <c r="A13" s="95">
        <v>10</v>
      </c>
      <c r="B13" s="94" t="s">
        <v>84</v>
      </c>
      <c r="C13" s="91">
        <v>230574799366.009</v>
      </c>
      <c r="D13" s="315">
        <v>233564158885.47</v>
      </c>
      <c r="E13" s="333"/>
      <c r="F13" s="321">
        <f>Table38468634533267589378[[#This Row],[DEBT STOCK AS AT Q3]]/Table38468634533267589378[[#This Row],[DEBT STOCK AS AT Q2 ]]-1</f>
        <v>-1.2798879475882541E-2</v>
      </c>
      <c r="G13" s="325">
        <f>Table38468634533267589378[[#This Row],[DEBT STOCK AS AT Q3]]/Table38468634533267589378[[#Totals],[DEBT STOCK AS AT Q3]]</f>
        <v>5.7039161710101677E-2</v>
      </c>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c r="IR13" s="89"/>
      <c r="IS13" s="89"/>
      <c r="IT13" s="89"/>
      <c r="IU13" s="89"/>
      <c r="IV13" s="89"/>
      <c r="IW13" s="89"/>
      <c r="IX13" s="89"/>
      <c r="IY13" s="89"/>
      <c r="IZ13" s="89"/>
      <c r="JA13" s="89"/>
      <c r="JB13" s="89"/>
      <c r="JC13" s="89"/>
      <c r="JD13" s="89"/>
      <c r="JE13" s="89"/>
      <c r="JF13" s="89"/>
      <c r="JG13" s="89"/>
      <c r="JH13" s="89"/>
      <c r="JI13" s="89"/>
      <c r="JJ13" s="89"/>
      <c r="JK13" s="89"/>
      <c r="JL13" s="89"/>
      <c r="JM13" s="89"/>
      <c r="JN13" s="89"/>
      <c r="JO13" s="89"/>
      <c r="JP13" s="89"/>
      <c r="JQ13" s="89"/>
      <c r="JR13" s="89"/>
      <c r="JS13" s="89"/>
      <c r="JT13" s="89"/>
      <c r="JU13" s="89"/>
      <c r="JV13" s="89"/>
      <c r="JW13" s="89"/>
      <c r="JX13" s="89"/>
      <c r="JY13" s="89"/>
      <c r="JZ13" s="89"/>
      <c r="KA13" s="89"/>
      <c r="KB13" s="89"/>
      <c r="KC13" s="89"/>
      <c r="KD13" s="89"/>
      <c r="KE13" s="89"/>
      <c r="KF13" s="89"/>
      <c r="KG13" s="89"/>
      <c r="KH13" s="89"/>
      <c r="KI13" s="89"/>
      <c r="KJ13" s="89"/>
      <c r="KK13" s="89"/>
      <c r="KL13" s="89"/>
      <c r="KM13" s="89"/>
      <c r="KN13" s="89"/>
      <c r="KO13" s="89"/>
      <c r="KP13" s="89"/>
      <c r="KQ13" s="89"/>
      <c r="KR13" s="89"/>
      <c r="KS13" s="89"/>
      <c r="KT13" s="89"/>
      <c r="KU13" s="89"/>
      <c r="KV13" s="89"/>
      <c r="KW13" s="89"/>
      <c r="KX13" s="89"/>
      <c r="KY13" s="89"/>
      <c r="KZ13" s="89"/>
      <c r="LA13" s="89"/>
      <c r="LB13" s="89"/>
      <c r="LC13" s="89"/>
      <c r="LD13" s="89"/>
      <c r="LE13" s="89"/>
      <c r="LF13" s="89"/>
      <c r="LG13" s="89"/>
      <c r="LH13" s="89"/>
      <c r="LI13" s="89"/>
      <c r="LJ13" s="89"/>
      <c r="LK13" s="89"/>
      <c r="LL13" s="89"/>
      <c r="LM13" s="89"/>
      <c r="LN13" s="89"/>
      <c r="LO13" s="89"/>
      <c r="LP13" s="89"/>
      <c r="LQ13" s="89"/>
      <c r="LR13" s="89"/>
      <c r="LS13" s="89"/>
      <c r="LT13" s="89"/>
      <c r="LU13" s="89"/>
      <c r="LV13" s="89"/>
      <c r="LW13" s="89"/>
      <c r="LX13" s="89"/>
      <c r="LY13" s="89"/>
      <c r="LZ13" s="89"/>
      <c r="MA13" s="89"/>
      <c r="MB13" s="89"/>
      <c r="MC13" s="89"/>
      <c r="MD13" s="89"/>
      <c r="ME13" s="89"/>
      <c r="MF13" s="89"/>
      <c r="MG13" s="89"/>
      <c r="MH13" s="89"/>
      <c r="MI13" s="89"/>
      <c r="MJ13" s="89"/>
      <c r="MK13" s="89"/>
      <c r="ML13" s="89"/>
      <c r="MM13" s="89"/>
      <c r="MN13" s="89"/>
      <c r="MO13" s="89"/>
      <c r="MP13" s="89"/>
      <c r="MQ13" s="89"/>
      <c r="MR13" s="89"/>
      <c r="MS13" s="89"/>
      <c r="MT13" s="89"/>
      <c r="MU13" s="89"/>
      <c r="MV13" s="89"/>
      <c r="MW13" s="89"/>
      <c r="MX13" s="89"/>
      <c r="MY13" s="89"/>
      <c r="MZ13" s="89"/>
      <c r="NA13" s="89"/>
      <c r="NB13" s="89"/>
      <c r="NC13" s="89"/>
      <c r="ND13" s="89"/>
      <c r="NE13" s="89"/>
      <c r="NF13" s="89"/>
      <c r="NG13" s="89"/>
      <c r="NH13" s="89"/>
      <c r="NI13" s="89"/>
      <c r="NJ13" s="89"/>
      <c r="NK13" s="89"/>
      <c r="NL13" s="89"/>
      <c r="NM13" s="89"/>
      <c r="NN13" s="89"/>
      <c r="NO13" s="89"/>
      <c r="NP13" s="89"/>
      <c r="NQ13" s="89"/>
      <c r="NR13" s="89"/>
      <c r="NS13" s="89"/>
      <c r="NT13" s="89"/>
      <c r="NU13" s="89"/>
      <c r="NV13" s="89"/>
      <c r="NW13" s="89"/>
      <c r="NX13" s="89"/>
      <c r="NY13" s="89"/>
      <c r="NZ13" s="89"/>
      <c r="OA13" s="89"/>
      <c r="OB13" s="89"/>
      <c r="OC13" s="89"/>
      <c r="OD13" s="89"/>
      <c r="OE13" s="89"/>
      <c r="OF13" s="89"/>
      <c r="OG13" s="89"/>
      <c r="OH13" s="89"/>
      <c r="OI13" s="89"/>
      <c r="OJ13" s="89"/>
      <c r="OK13" s="89"/>
      <c r="OL13" s="89"/>
      <c r="OM13" s="89"/>
      <c r="ON13" s="89"/>
      <c r="OO13" s="89"/>
      <c r="OP13" s="89"/>
      <c r="OQ13" s="89"/>
      <c r="OR13" s="89"/>
      <c r="OS13" s="89"/>
      <c r="OT13" s="89"/>
      <c r="OU13" s="89"/>
      <c r="OV13" s="89"/>
      <c r="OW13" s="89"/>
      <c r="OX13" s="89"/>
      <c r="OY13" s="89"/>
      <c r="OZ13" s="89"/>
      <c r="PA13" s="89"/>
      <c r="PB13" s="89"/>
      <c r="PC13" s="89"/>
      <c r="PD13" s="89"/>
      <c r="PE13" s="89"/>
      <c r="PF13" s="89"/>
      <c r="PG13" s="89"/>
      <c r="PH13" s="89"/>
      <c r="PI13" s="89"/>
      <c r="PJ13" s="89"/>
      <c r="PK13" s="89"/>
      <c r="PL13" s="89"/>
      <c r="PM13" s="89"/>
      <c r="PN13" s="89"/>
      <c r="PO13" s="89"/>
      <c r="PP13" s="89"/>
      <c r="PQ13" s="89"/>
      <c r="PR13" s="89"/>
      <c r="PS13" s="89"/>
      <c r="PT13" s="89"/>
      <c r="PU13" s="89"/>
      <c r="PV13" s="89"/>
      <c r="PW13" s="89"/>
      <c r="PX13" s="89"/>
      <c r="PY13" s="89"/>
      <c r="PZ13" s="89"/>
      <c r="QA13" s="89"/>
      <c r="QB13" s="89"/>
      <c r="QC13" s="89"/>
      <c r="QD13" s="89"/>
      <c r="QE13" s="89"/>
      <c r="QF13" s="89"/>
      <c r="QG13" s="89"/>
      <c r="QH13" s="89"/>
      <c r="QI13" s="89"/>
      <c r="QJ13" s="89"/>
      <c r="QK13" s="89"/>
      <c r="QL13" s="89"/>
      <c r="QM13" s="89"/>
      <c r="QN13" s="89"/>
      <c r="QO13" s="89"/>
      <c r="QP13" s="89"/>
      <c r="QQ13" s="89"/>
      <c r="QR13" s="89"/>
      <c r="QS13" s="89"/>
      <c r="QT13" s="89"/>
      <c r="QU13" s="89"/>
      <c r="QV13" s="89"/>
      <c r="QW13" s="89"/>
      <c r="QX13" s="89"/>
      <c r="QY13" s="89"/>
      <c r="QZ13" s="89"/>
      <c r="RA13" s="89"/>
      <c r="RB13" s="89"/>
      <c r="RC13" s="89"/>
      <c r="RD13" s="89"/>
      <c r="RE13" s="89"/>
      <c r="RF13" s="89"/>
      <c r="RG13" s="89"/>
      <c r="RH13" s="89"/>
      <c r="RI13" s="89"/>
      <c r="RJ13" s="89"/>
      <c r="RK13" s="89"/>
      <c r="RL13" s="89"/>
      <c r="RM13" s="89"/>
      <c r="RN13" s="89"/>
      <c r="RO13" s="89"/>
      <c r="RP13" s="89"/>
      <c r="RQ13" s="89"/>
      <c r="RR13" s="89"/>
      <c r="RS13" s="89"/>
      <c r="RT13" s="89"/>
      <c r="RU13" s="89"/>
      <c r="RV13" s="89"/>
      <c r="RW13" s="89"/>
      <c r="RX13" s="89"/>
      <c r="RY13" s="89"/>
      <c r="RZ13" s="89"/>
      <c r="SA13" s="89"/>
      <c r="SB13" s="89"/>
      <c r="SC13" s="89"/>
      <c r="SD13" s="89"/>
      <c r="SE13" s="89"/>
      <c r="SF13" s="89"/>
      <c r="SG13" s="89"/>
      <c r="SH13" s="89"/>
      <c r="SI13" s="89"/>
      <c r="SJ13" s="89"/>
      <c r="SK13" s="89"/>
      <c r="SL13" s="89"/>
      <c r="SM13" s="89"/>
      <c r="SN13" s="89"/>
      <c r="SO13" s="89"/>
      <c r="SP13" s="89"/>
      <c r="SQ13" s="89"/>
      <c r="SR13" s="89"/>
      <c r="SS13" s="89"/>
      <c r="ST13" s="89"/>
      <c r="SU13" s="89"/>
      <c r="SV13" s="89"/>
      <c r="SW13" s="89"/>
      <c r="SX13" s="89"/>
      <c r="SY13" s="89"/>
      <c r="SZ13" s="89"/>
      <c r="TA13" s="89"/>
      <c r="TB13" s="89"/>
      <c r="TC13" s="89"/>
      <c r="TD13" s="89"/>
      <c r="TE13" s="89"/>
      <c r="TF13" s="89"/>
      <c r="TG13" s="89"/>
      <c r="TH13" s="89"/>
      <c r="TI13" s="89"/>
      <c r="TJ13" s="89"/>
      <c r="TK13" s="89"/>
      <c r="TL13" s="89"/>
      <c r="TM13" s="89"/>
      <c r="TN13" s="89"/>
      <c r="TO13" s="89"/>
      <c r="TP13" s="89"/>
      <c r="TQ13" s="89"/>
      <c r="TR13" s="89"/>
      <c r="TS13" s="89"/>
      <c r="TT13" s="89"/>
      <c r="TU13" s="89"/>
    </row>
    <row r="14" spans="1:541" s="100" customFormat="1" ht="25" customHeight="1" x14ac:dyDescent="0.45">
      <c r="A14" s="95">
        <v>11</v>
      </c>
      <c r="B14" s="94" t="s">
        <v>83</v>
      </c>
      <c r="C14" s="91">
        <f>'[7]Total Domestic Debt'!R17</f>
        <v>44664873336.949997</v>
      </c>
      <c r="D14" s="315">
        <v>42053162874.440002</v>
      </c>
      <c r="E14" s="333"/>
      <c r="F14" s="321">
        <f>Table38468634533267589378[[#This Row],[DEBT STOCK AS AT Q3]]/Table38468634533267589378[[#This Row],[DEBT STOCK AS AT Q2 ]]-1</f>
        <v>6.2104971041248236E-2</v>
      </c>
      <c r="G14" s="325">
        <f>Table38468634533267589378[[#This Row],[DEBT STOCK AS AT Q3]]/Table38468634533267589378[[#Totals],[DEBT STOCK AS AT Q3]]</f>
        <v>1.1049112652521165E-2</v>
      </c>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c r="IR14" s="89"/>
      <c r="IS14" s="89"/>
      <c r="IT14" s="89"/>
      <c r="IU14" s="89"/>
      <c r="IV14" s="89"/>
      <c r="IW14" s="89"/>
      <c r="IX14" s="89"/>
      <c r="IY14" s="89"/>
      <c r="IZ14" s="89"/>
      <c r="JA14" s="89"/>
      <c r="JB14" s="89"/>
      <c r="JC14" s="89"/>
      <c r="JD14" s="89"/>
      <c r="JE14" s="89"/>
      <c r="JF14" s="89"/>
      <c r="JG14" s="89"/>
      <c r="JH14" s="89"/>
      <c r="JI14" s="89"/>
      <c r="JJ14" s="89"/>
      <c r="JK14" s="89"/>
      <c r="JL14" s="89"/>
      <c r="JM14" s="89"/>
      <c r="JN14" s="89"/>
      <c r="JO14" s="89"/>
      <c r="JP14" s="89"/>
      <c r="JQ14" s="89"/>
      <c r="JR14" s="89"/>
      <c r="JS14" s="89"/>
      <c r="JT14" s="89"/>
      <c r="JU14" s="89"/>
      <c r="JV14" s="89"/>
      <c r="JW14" s="89"/>
      <c r="JX14" s="89"/>
      <c r="JY14" s="89"/>
      <c r="JZ14" s="89"/>
      <c r="KA14" s="89"/>
      <c r="KB14" s="89"/>
      <c r="KC14" s="89"/>
      <c r="KD14" s="89"/>
      <c r="KE14" s="89"/>
      <c r="KF14" s="89"/>
      <c r="KG14" s="89"/>
      <c r="KH14" s="89"/>
      <c r="KI14" s="89"/>
      <c r="KJ14" s="89"/>
      <c r="KK14" s="89"/>
      <c r="KL14" s="89"/>
      <c r="KM14" s="89"/>
      <c r="KN14" s="89"/>
      <c r="KO14" s="89"/>
      <c r="KP14" s="89"/>
      <c r="KQ14" s="89"/>
      <c r="KR14" s="89"/>
      <c r="KS14" s="89"/>
      <c r="KT14" s="89"/>
      <c r="KU14" s="89"/>
      <c r="KV14" s="89"/>
      <c r="KW14" s="89"/>
      <c r="KX14" s="89"/>
      <c r="KY14" s="89"/>
      <c r="KZ14" s="89"/>
      <c r="LA14" s="89"/>
      <c r="LB14" s="89"/>
      <c r="LC14" s="89"/>
      <c r="LD14" s="89"/>
      <c r="LE14" s="89"/>
      <c r="LF14" s="89"/>
      <c r="LG14" s="89"/>
      <c r="LH14" s="89"/>
      <c r="LI14" s="89"/>
      <c r="LJ14" s="89"/>
      <c r="LK14" s="89"/>
      <c r="LL14" s="89"/>
      <c r="LM14" s="89"/>
      <c r="LN14" s="89"/>
      <c r="LO14" s="89"/>
      <c r="LP14" s="89"/>
      <c r="LQ14" s="89"/>
      <c r="LR14" s="89"/>
      <c r="LS14" s="89"/>
      <c r="LT14" s="89"/>
      <c r="LU14" s="89"/>
      <c r="LV14" s="89"/>
      <c r="LW14" s="89"/>
      <c r="LX14" s="89"/>
      <c r="LY14" s="89"/>
      <c r="LZ14" s="89"/>
      <c r="MA14" s="89"/>
      <c r="MB14" s="89"/>
      <c r="MC14" s="89"/>
      <c r="MD14" s="89"/>
      <c r="ME14" s="89"/>
      <c r="MF14" s="89"/>
      <c r="MG14" s="89"/>
      <c r="MH14" s="89"/>
      <c r="MI14" s="89"/>
      <c r="MJ14" s="89"/>
      <c r="MK14" s="89"/>
      <c r="ML14" s="89"/>
      <c r="MM14" s="89"/>
      <c r="MN14" s="89"/>
      <c r="MO14" s="89"/>
      <c r="MP14" s="89"/>
      <c r="MQ14" s="89"/>
      <c r="MR14" s="89"/>
      <c r="MS14" s="89"/>
      <c r="MT14" s="89"/>
      <c r="MU14" s="89"/>
      <c r="MV14" s="89"/>
      <c r="MW14" s="89"/>
      <c r="MX14" s="89"/>
      <c r="MY14" s="89"/>
      <c r="MZ14" s="89"/>
      <c r="NA14" s="89"/>
      <c r="NB14" s="89"/>
      <c r="NC14" s="89"/>
      <c r="ND14" s="89"/>
      <c r="NE14" s="89"/>
      <c r="NF14" s="89"/>
      <c r="NG14" s="89"/>
      <c r="NH14" s="89"/>
      <c r="NI14" s="89"/>
      <c r="NJ14" s="89"/>
      <c r="NK14" s="89"/>
      <c r="NL14" s="89"/>
      <c r="NM14" s="89"/>
      <c r="NN14" s="89"/>
      <c r="NO14" s="89"/>
      <c r="NP14" s="89"/>
      <c r="NQ14" s="89"/>
      <c r="NR14" s="89"/>
      <c r="NS14" s="89"/>
      <c r="NT14" s="89"/>
      <c r="NU14" s="89"/>
      <c r="NV14" s="89"/>
      <c r="NW14" s="89"/>
      <c r="NX14" s="89"/>
      <c r="NY14" s="89"/>
      <c r="NZ14" s="89"/>
      <c r="OA14" s="89"/>
      <c r="OB14" s="89"/>
      <c r="OC14" s="89"/>
      <c r="OD14" s="89"/>
      <c r="OE14" s="89"/>
      <c r="OF14" s="89"/>
      <c r="OG14" s="89"/>
      <c r="OH14" s="89"/>
      <c r="OI14" s="89"/>
      <c r="OJ14" s="89"/>
      <c r="OK14" s="89"/>
      <c r="OL14" s="89"/>
      <c r="OM14" s="89"/>
      <c r="ON14" s="89"/>
      <c r="OO14" s="89"/>
      <c r="OP14" s="89"/>
      <c r="OQ14" s="89"/>
      <c r="OR14" s="89"/>
      <c r="OS14" s="89"/>
      <c r="OT14" s="89"/>
      <c r="OU14" s="89"/>
      <c r="OV14" s="89"/>
      <c r="OW14" s="89"/>
      <c r="OX14" s="89"/>
      <c r="OY14" s="89"/>
      <c r="OZ14" s="89"/>
      <c r="PA14" s="89"/>
      <c r="PB14" s="89"/>
      <c r="PC14" s="89"/>
      <c r="PD14" s="89"/>
      <c r="PE14" s="89"/>
      <c r="PF14" s="89"/>
      <c r="PG14" s="89"/>
      <c r="PH14" s="89"/>
      <c r="PI14" s="89"/>
      <c r="PJ14" s="89"/>
      <c r="PK14" s="89"/>
      <c r="PL14" s="89"/>
      <c r="PM14" s="89"/>
      <c r="PN14" s="89"/>
      <c r="PO14" s="89"/>
      <c r="PP14" s="89"/>
      <c r="PQ14" s="89"/>
      <c r="PR14" s="89"/>
      <c r="PS14" s="89"/>
      <c r="PT14" s="89"/>
      <c r="PU14" s="89"/>
      <c r="PV14" s="89"/>
      <c r="PW14" s="89"/>
      <c r="PX14" s="89"/>
      <c r="PY14" s="89"/>
      <c r="PZ14" s="89"/>
      <c r="QA14" s="89"/>
      <c r="QB14" s="89"/>
      <c r="QC14" s="89"/>
      <c r="QD14" s="89"/>
      <c r="QE14" s="89"/>
      <c r="QF14" s="89"/>
      <c r="QG14" s="89"/>
      <c r="QH14" s="89"/>
      <c r="QI14" s="89"/>
      <c r="QJ14" s="89"/>
      <c r="QK14" s="89"/>
      <c r="QL14" s="89"/>
      <c r="QM14" s="89"/>
      <c r="QN14" s="89"/>
      <c r="QO14" s="89"/>
      <c r="QP14" s="89"/>
      <c r="QQ14" s="89"/>
      <c r="QR14" s="89"/>
      <c r="QS14" s="89"/>
      <c r="QT14" s="89"/>
      <c r="QU14" s="89"/>
      <c r="QV14" s="89"/>
      <c r="QW14" s="89"/>
      <c r="QX14" s="89"/>
      <c r="QY14" s="89"/>
      <c r="QZ14" s="89"/>
      <c r="RA14" s="89"/>
      <c r="RB14" s="89"/>
      <c r="RC14" s="89"/>
      <c r="RD14" s="89"/>
      <c r="RE14" s="89"/>
      <c r="RF14" s="89"/>
      <c r="RG14" s="89"/>
      <c r="RH14" s="89"/>
      <c r="RI14" s="89"/>
      <c r="RJ14" s="89"/>
      <c r="RK14" s="89"/>
      <c r="RL14" s="89"/>
      <c r="RM14" s="89"/>
      <c r="RN14" s="89"/>
      <c r="RO14" s="89"/>
      <c r="RP14" s="89"/>
      <c r="RQ14" s="89"/>
      <c r="RR14" s="89"/>
      <c r="RS14" s="89"/>
      <c r="RT14" s="89"/>
      <c r="RU14" s="89"/>
      <c r="RV14" s="89"/>
      <c r="RW14" s="89"/>
      <c r="RX14" s="89"/>
      <c r="RY14" s="89"/>
      <c r="RZ14" s="89"/>
      <c r="SA14" s="89"/>
      <c r="SB14" s="89"/>
      <c r="SC14" s="89"/>
      <c r="SD14" s="89"/>
      <c r="SE14" s="89"/>
      <c r="SF14" s="89"/>
      <c r="SG14" s="89"/>
      <c r="SH14" s="89"/>
      <c r="SI14" s="89"/>
      <c r="SJ14" s="89"/>
      <c r="SK14" s="89"/>
      <c r="SL14" s="89"/>
      <c r="SM14" s="89"/>
      <c r="SN14" s="89"/>
      <c r="SO14" s="89"/>
      <c r="SP14" s="89"/>
      <c r="SQ14" s="89"/>
      <c r="SR14" s="89"/>
      <c r="SS14" s="89"/>
      <c r="ST14" s="89"/>
      <c r="SU14" s="89"/>
      <c r="SV14" s="89"/>
      <c r="SW14" s="89"/>
      <c r="SX14" s="89"/>
      <c r="SY14" s="89"/>
      <c r="SZ14" s="89"/>
      <c r="TA14" s="89"/>
      <c r="TB14" s="89"/>
      <c r="TC14" s="89"/>
      <c r="TD14" s="89"/>
      <c r="TE14" s="89"/>
      <c r="TF14" s="89"/>
      <c r="TG14" s="89"/>
      <c r="TH14" s="89"/>
      <c r="TI14" s="89"/>
      <c r="TJ14" s="89"/>
      <c r="TK14" s="89"/>
      <c r="TL14" s="89"/>
      <c r="TM14" s="89"/>
      <c r="TN14" s="89"/>
      <c r="TO14" s="89"/>
      <c r="TP14" s="89"/>
      <c r="TQ14" s="89"/>
      <c r="TR14" s="89"/>
      <c r="TS14" s="89"/>
      <c r="TT14" s="89"/>
      <c r="TU14" s="89"/>
    </row>
    <row r="15" spans="1:541" s="99" customFormat="1" ht="25" customHeight="1" x14ac:dyDescent="0.45">
      <c r="A15" s="95">
        <v>12</v>
      </c>
      <c r="B15" s="94" t="s">
        <v>82</v>
      </c>
      <c r="C15" s="91">
        <v>83185543988.728958</v>
      </c>
      <c r="D15" s="315">
        <v>84002644092.959991</v>
      </c>
      <c r="E15" s="333"/>
      <c r="F15" s="321">
        <f>Table38468634533267589378[[#This Row],[DEBT STOCK AS AT Q3]]/Table38468634533267589378[[#This Row],[DEBT STOCK AS AT Q2 ]]-1</f>
        <v>-9.7270760111646259E-3</v>
      </c>
      <c r="G15" s="325">
        <f>Table38468634533267589378[[#This Row],[DEBT STOCK AS AT Q3]]/Table38468634533267589378[[#Totals],[DEBT STOCK AS AT Q3]]</f>
        <v>2.0578283960616398E-2</v>
      </c>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89"/>
      <c r="JO15" s="89"/>
      <c r="JP15" s="89"/>
      <c r="JQ15" s="89"/>
      <c r="JR15" s="89"/>
      <c r="JS15" s="89"/>
      <c r="JT15" s="89"/>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89"/>
      <c r="NH15" s="89"/>
      <c r="NI15" s="89"/>
      <c r="NJ15" s="89"/>
      <c r="NK15" s="89"/>
      <c r="NL15" s="89"/>
      <c r="NM15" s="89"/>
      <c r="NN15" s="89"/>
      <c r="NO15" s="89"/>
      <c r="NP15" s="89"/>
      <c r="NQ15" s="89"/>
      <c r="NR15" s="89"/>
      <c r="NS15" s="89"/>
      <c r="NT15" s="89"/>
      <c r="NU15" s="89"/>
      <c r="NV15" s="89"/>
      <c r="NW15" s="89"/>
      <c r="NX15" s="89"/>
      <c r="NY15" s="89"/>
      <c r="NZ15" s="89"/>
      <c r="OA15" s="89"/>
      <c r="OB15" s="89"/>
      <c r="OC15" s="89"/>
      <c r="OD15" s="89"/>
      <c r="OE15" s="89"/>
      <c r="OF15" s="89"/>
      <c r="OG15" s="89"/>
      <c r="OH15" s="89"/>
      <c r="OI15" s="89"/>
      <c r="OJ15" s="89"/>
      <c r="OK15" s="89"/>
      <c r="OL15" s="89"/>
      <c r="OM15" s="89"/>
      <c r="ON15" s="89"/>
      <c r="OO15" s="89"/>
      <c r="OP15" s="89"/>
      <c r="OQ15" s="89"/>
      <c r="OR15" s="89"/>
      <c r="OS15" s="89"/>
      <c r="OT15" s="89"/>
      <c r="OU15" s="89"/>
      <c r="OV15" s="89"/>
      <c r="OW15" s="89"/>
      <c r="OX15" s="89"/>
      <c r="OY15" s="89"/>
      <c r="OZ15" s="89"/>
      <c r="PA15" s="89"/>
      <c r="PB15" s="89"/>
      <c r="PC15" s="89"/>
      <c r="PD15" s="89"/>
      <c r="PE15" s="89"/>
      <c r="PF15" s="89"/>
      <c r="PG15" s="89"/>
      <c r="PH15" s="89"/>
      <c r="PI15" s="89"/>
      <c r="PJ15" s="89"/>
      <c r="PK15" s="89"/>
      <c r="PL15" s="89"/>
      <c r="PM15" s="89"/>
      <c r="PN15" s="89"/>
      <c r="PO15" s="89"/>
      <c r="PP15" s="89"/>
      <c r="PQ15" s="89"/>
      <c r="PR15" s="89"/>
      <c r="PS15" s="89"/>
      <c r="PT15" s="89"/>
      <c r="PU15" s="89"/>
      <c r="PV15" s="89"/>
      <c r="PW15" s="89"/>
      <c r="PX15" s="89"/>
      <c r="PY15" s="89"/>
      <c r="PZ15" s="89"/>
      <c r="QA15" s="89"/>
      <c r="QB15" s="89"/>
      <c r="QC15" s="89"/>
      <c r="QD15" s="89"/>
      <c r="QE15" s="89"/>
      <c r="QF15" s="89"/>
      <c r="QG15" s="89"/>
      <c r="QH15" s="89"/>
      <c r="QI15" s="89"/>
      <c r="QJ15" s="89"/>
      <c r="QK15" s="89"/>
      <c r="QL15" s="89"/>
      <c r="QM15" s="89"/>
      <c r="QN15" s="89"/>
      <c r="QO15" s="89"/>
      <c r="QP15" s="89"/>
      <c r="QQ15" s="89"/>
      <c r="QR15" s="89"/>
      <c r="QS15" s="89"/>
      <c r="QT15" s="89"/>
      <c r="QU15" s="89"/>
      <c r="QV15" s="89"/>
      <c r="QW15" s="89"/>
      <c r="QX15" s="89"/>
      <c r="QY15" s="89"/>
      <c r="QZ15" s="89"/>
      <c r="RA15" s="89"/>
      <c r="RB15" s="89"/>
      <c r="RC15" s="89"/>
      <c r="RD15" s="89"/>
      <c r="RE15" s="89"/>
      <c r="RF15" s="89"/>
      <c r="RG15" s="89"/>
      <c r="RH15" s="89"/>
      <c r="RI15" s="89"/>
      <c r="RJ15" s="89"/>
      <c r="RK15" s="89"/>
      <c r="RL15" s="89"/>
      <c r="RM15" s="89"/>
      <c r="RN15" s="89"/>
      <c r="RO15" s="89"/>
      <c r="RP15" s="89"/>
      <c r="RQ15" s="89"/>
      <c r="RR15" s="89"/>
      <c r="RS15" s="89"/>
      <c r="RT15" s="89"/>
      <c r="RU15" s="89"/>
      <c r="RV15" s="89"/>
      <c r="RW15" s="89"/>
      <c r="RX15" s="89"/>
      <c r="RY15" s="89"/>
      <c r="RZ15" s="89"/>
      <c r="SA15" s="89"/>
      <c r="SB15" s="89"/>
      <c r="SC15" s="89"/>
      <c r="SD15" s="89"/>
      <c r="SE15" s="89"/>
      <c r="SF15" s="89"/>
      <c r="SG15" s="89"/>
      <c r="SH15" s="89"/>
      <c r="SI15" s="89"/>
      <c r="SJ15" s="89"/>
      <c r="SK15" s="89"/>
      <c r="SL15" s="89"/>
      <c r="SM15" s="89"/>
      <c r="SN15" s="89"/>
      <c r="SO15" s="89"/>
      <c r="SP15" s="89"/>
      <c r="SQ15" s="89"/>
      <c r="SR15" s="89"/>
      <c r="SS15" s="89"/>
      <c r="ST15" s="89"/>
      <c r="SU15" s="89"/>
      <c r="SV15" s="89"/>
      <c r="SW15" s="89"/>
      <c r="SX15" s="89"/>
      <c r="SY15" s="89"/>
      <c r="SZ15" s="89"/>
      <c r="TA15" s="89"/>
      <c r="TB15" s="89"/>
      <c r="TC15" s="89"/>
      <c r="TD15" s="89"/>
      <c r="TE15" s="89"/>
      <c r="TF15" s="89"/>
      <c r="TG15" s="89"/>
      <c r="TH15" s="89"/>
      <c r="TI15" s="89"/>
      <c r="TJ15" s="89"/>
      <c r="TK15" s="89"/>
      <c r="TL15" s="89"/>
      <c r="TM15" s="89"/>
      <c r="TN15" s="89"/>
      <c r="TO15" s="89"/>
      <c r="TP15" s="89"/>
      <c r="TQ15" s="89"/>
      <c r="TR15" s="89"/>
      <c r="TS15" s="89"/>
      <c r="TT15" s="89"/>
      <c r="TU15" s="89"/>
    </row>
    <row r="16" spans="1:541" s="100" customFormat="1" ht="25" customHeight="1" x14ac:dyDescent="0.45">
      <c r="A16" s="95">
        <v>13</v>
      </c>
      <c r="B16" s="94" t="s">
        <v>81</v>
      </c>
      <c r="C16" s="91">
        <v>85694711527.418976</v>
      </c>
      <c r="D16" s="315">
        <v>86905756443.449997</v>
      </c>
      <c r="E16" s="333"/>
      <c r="F16" s="321">
        <f>Table38468634533267589378[[#This Row],[DEBT STOCK AS AT Q3]]/Table38468634533267589378[[#This Row],[DEBT STOCK AS AT Q2 ]]-1</f>
        <v>-1.3935151888575414E-2</v>
      </c>
      <c r="G16" s="325">
        <f>Table38468634533267589378[[#This Row],[DEBT STOCK AS AT Q3]]/Table38468634533267589378[[#Totals],[DEBT STOCK AS AT Q3]]</f>
        <v>2.1198997123505856E-2</v>
      </c>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c r="IR16" s="89"/>
      <c r="IS16" s="89"/>
      <c r="IT16" s="89"/>
      <c r="IU16" s="89"/>
      <c r="IV16" s="89"/>
      <c r="IW16" s="89"/>
      <c r="IX16" s="89"/>
      <c r="IY16" s="89"/>
      <c r="IZ16" s="89"/>
      <c r="JA16" s="89"/>
      <c r="JB16" s="89"/>
      <c r="JC16" s="89"/>
      <c r="JD16" s="89"/>
      <c r="JE16" s="89"/>
      <c r="JF16" s="89"/>
      <c r="JG16" s="89"/>
      <c r="JH16" s="89"/>
      <c r="JI16" s="89"/>
      <c r="JJ16" s="89"/>
      <c r="JK16" s="89"/>
      <c r="JL16" s="89"/>
      <c r="JM16" s="89"/>
      <c r="JN16" s="89"/>
      <c r="JO16" s="89"/>
      <c r="JP16" s="89"/>
      <c r="JQ16" s="89"/>
      <c r="JR16" s="89"/>
      <c r="JS16" s="89"/>
      <c r="JT16" s="89"/>
      <c r="JU16" s="89"/>
      <c r="JV16" s="89"/>
      <c r="JW16" s="89"/>
      <c r="JX16" s="89"/>
      <c r="JY16" s="89"/>
      <c r="JZ16" s="89"/>
      <c r="KA16" s="89"/>
      <c r="KB16" s="89"/>
      <c r="KC16" s="89"/>
      <c r="KD16" s="89"/>
      <c r="KE16" s="89"/>
      <c r="KF16" s="89"/>
      <c r="KG16" s="89"/>
      <c r="KH16" s="89"/>
      <c r="KI16" s="89"/>
      <c r="KJ16" s="89"/>
      <c r="KK16" s="89"/>
      <c r="KL16" s="89"/>
      <c r="KM16" s="89"/>
      <c r="KN16" s="89"/>
      <c r="KO16" s="89"/>
      <c r="KP16" s="89"/>
      <c r="KQ16" s="89"/>
      <c r="KR16" s="89"/>
      <c r="KS16" s="89"/>
      <c r="KT16" s="89"/>
      <c r="KU16" s="89"/>
      <c r="KV16" s="89"/>
      <c r="KW16" s="89"/>
      <c r="KX16" s="89"/>
      <c r="KY16" s="89"/>
      <c r="KZ16" s="89"/>
      <c r="LA16" s="89"/>
      <c r="LB16" s="89"/>
      <c r="LC16" s="89"/>
      <c r="LD16" s="89"/>
      <c r="LE16" s="89"/>
      <c r="LF16" s="89"/>
      <c r="LG16" s="89"/>
      <c r="LH16" s="89"/>
      <c r="LI16" s="89"/>
      <c r="LJ16" s="89"/>
      <c r="LK16" s="89"/>
      <c r="LL16" s="89"/>
      <c r="LM16" s="89"/>
      <c r="LN16" s="89"/>
      <c r="LO16" s="89"/>
      <c r="LP16" s="89"/>
      <c r="LQ16" s="89"/>
      <c r="LR16" s="89"/>
      <c r="LS16" s="89"/>
      <c r="LT16" s="89"/>
      <c r="LU16" s="89"/>
      <c r="LV16" s="89"/>
      <c r="LW16" s="89"/>
      <c r="LX16" s="89"/>
      <c r="LY16" s="89"/>
      <c r="LZ16" s="89"/>
      <c r="MA16" s="89"/>
      <c r="MB16" s="89"/>
      <c r="MC16" s="89"/>
      <c r="MD16" s="89"/>
      <c r="ME16" s="89"/>
      <c r="MF16" s="89"/>
      <c r="MG16" s="89"/>
      <c r="MH16" s="89"/>
      <c r="MI16" s="89"/>
      <c r="MJ16" s="89"/>
      <c r="MK16" s="89"/>
      <c r="ML16" s="89"/>
      <c r="MM16" s="89"/>
      <c r="MN16" s="89"/>
      <c r="MO16" s="89"/>
      <c r="MP16" s="89"/>
      <c r="MQ16" s="89"/>
      <c r="MR16" s="89"/>
      <c r="MS16" s="89"/>
      <c r="MT16" s="89"/>
      <c r="MU16" s="89"/>
      <c r="MV16" s="89"/>
      <c r="MW16" s="89"/>
      <c r="MX16" s="89"/>
      <c r="MY16" s="89"/>
      <c r="MZ16" s="89"/>
      <c r="NA16" s="89"/>
      <c r="NB16" s="89"/>
      <c r="NC16" s="89"/>
      <c r="ND16" s="89"/>
      <c r="NE16" s="89"/>
      <c r="NF16" s="89"/>
      <c r="NG16" s="89"/>
      <c r="NH16" s="89"/>
      <c r="NI16" s="89"/>
      <c r="NJ16" s="89"/>
      <c r="NK16" s="89"/>
      <c r="NL16" s="89"/>
      <c r="NM16" s="89"/>
      <c r="NN16" s="89"/>
      <c r="NO16" s="89"/>
      <c r="NP16" s="89"/>
      <c r="NQ16" s="89"/>
      <c r="NR16" s="89"/>
      <c r="NS16" s="89"/>
      <c r="NT16" s="89"/>
      <c r="NU16" s="89"/>
      <c r="NV16" s="89"/>
      <c r="NW16" s="89"/>
      <c r="NX16" s="89"/>
      <c r="NY16" s="89"/>
      <c r="NZ16" s="89"/>
      <c r="OA16" s="89"/>
      <c r="OB16" s="89"/>
      <c r="OC16" s="89"/>
      <c r="OD16" s="89"/>
      <c r="OE16" s="89"/>
      <c r="OF16" s="89"/>
      <c r="OG16" s="89"/>
      <c r="OH16" s="89"/>
      <c r="OI16" s="89"/>
      <c r="OJ16" s="89"/>
      <c r="OK16" s="89"/>
      <c r="OL16" s="89"/>
      <c r="OM16" s="89"/>
      <c r="ON16" s="89"/>
      <c r="OO16" s="89"/>
      <c r="OP16" s="89"/>
      <c r="OQ16" s="89"/>
      <c r="OR16" s="89"/>
      <c r="OS16" s="89"/>
      <c r="OT16" s="89"/>
      <c r="OU16" s="89"/>
      <c r="OV16" s="89"/>
      <c r="OW16" s="89"/>
      <c r="OX16" s="89"/>
      <c r="OY16" s="89"/>
      <c r="OZ16" s="89"/>
      <c r="PA16" s="89"/>
      <c r="PB16" s="89"/>
      <c r="PC16" s="89"/>
      <c r="PD16" s="89"/>
      <c r="PE16" s="89"/>
      <c r="PF16" s="89"/>
      <c r="PG16" s="89"/>
      <c r="PH16" s="89"/>
      <c r="PI16" s="89"/>
      <c r="PJ16" s="89"/>
      <c r="PK16" s="89"/>
      <c r="PL16" s="89"/>
      <c r="PM16" s="89"/>
      <c r="PN16" s="89"/>
      <c r="PO16" s="89"/>
      <c r="PP16" s="89"/>
      <c r="PQ16" s="89"/>
      <c r="PR16" s="89"/>
      <c r="PS16" s="89"/>
      <c r="PT16" s="89"/>
      <c r="PU16" s="89"/>
      <c r="PV16" s="89"/>
      <c r="PW16" s="89"/>
      <c r="PX16" s="89"/>
      <c r="PY16" s="89"/>
      <c r="PZ16" s="89"/>
      <c r="QA16" s="89"/>
      <c r="QB16" s="89"/>
      <c r="QC16" s="89"/>
      <c r="QD16" s="89"/>
      <c r="QE16" s="89"/>
      <c r="QF16" s="89"/>
      <c r="QG16" s="89"/>
      <c r="QH16" s="89"/>
      <c r="QI16" s="89"/>
      <c r="QJ16" s="89"/>
      <c r="QK16" s="89"/>
      <c r="QL16" s="89"/>
      <c r="QM16" s="89"/>
      <c r="QN16" s="89"/>
      <c r="QO16" s="89"/>
      <c r="QP16" s="89"/>
      <c r="QQ16" s="89"/>
      <c r="QR16" s="89"/>
      <c r="QS16" s="89"/>
      <c r="QT16" s="89"/>
      <c r="QU16" s="89"/>
      <c r="QV16" s="89"/>
      <c r="QW16" s="89"/>
      <c r="QX16" s="89"/>
      <c r="QY16" s="89"/>
      <c r="QZ16" s="89"/>
      <c r="RA16" s="89"/>
      <c r="RB16" s="89"/>
      <c r="RC16" s="89"/>
      <c r="RD16" s="89"/>
      <c r="RE16" s="89"/>
      <c r="RF16" s="89"/>
      <c r="RG16" s="89"/>
      <c r="RH16" s="89"/>
      <c r="RI16" s="89"/>
      <c r="RJ16" s="89"/>
      <c r="RK16" s="89"/>
      <c r="RL16" s="89"/>
      <c r="RM16" s="89"/>
      <c r="RN16" s="89"/>
      <c r="RO16" s="89"/>
      <c r="RP16" s="89"/>
      <c r="RQ16" s="89"/>
      <c r="RR16" s="89"/>
      <c r="RS16" s="89"/>
      <c r="RT16" s="89"/>
      <c r="RU16" s="89"/>
      <c r="RV16" s="89"/>
      <c r="RW16" s="89"/>
      <c r="RX16" s="89"/>
      <c r="RY16" s="89"/>
      <c r="RZ16" s="89"/>
      <c r="SA16" s="89"/>
      <c r="SB16" s="89"/>
      <c r="SC16" s="89"/>
      <c r="SD16" s="89"/>
      <c r="SE16" s="89"/>
      <c r="SF16" s="89"/>
      <c r="SG16" s="89"/>
      <c r="SH16" s="89"/>
      <c r="SI16" s="89"/>
      <c r="SJ16" s="89"/>
      <c r="SK16" s="89"/>
      <c r="SL16" s="89"/>
      <c r="SM16" s="89"/>
      <c r="SN16" s="89"/>
      <c r="SO16" s="89"/>
      <c r="SP16" s="89"/>
      <c r="SQ16" s="89"/>
      <c r="SR16" s="89"/>
      <c r="SS16" s="89"/>
      <c r="ST16" s="89"/>
      <c r="SU16" s="89"/>
      <c r="SV16" s="89"/>
      <c r="SW16" s="89"/>
      <c r="SX16" s="89"/>
      <c r="SY16" s="89"/>
      <c r="SZ16" s="89"/>
      <c r="TA16" s="89"/>
      <c r="TB16" s="89"/>
      <c r="TC16" s="89"/>
      <c r="TD16" s="89"/>
      <c r="TE16" s="89"/>
      <c r="TF16" s="89"/>
      <c r="TG16" s="89"/>
      <c r="TH16" s="89"/>
      <c r="TI16" s="89"/>
      <c r="TJ16" s="89"/>
      <c r="TK16" s="89"/>
      <c r="TL16" s="89"/>
      <c r="TM16" s="89"/>
      <c r="TN16" s="89"/>
      <c r="TO16" s="89"/>
      <c r="TP16" s="89"/>
      <c r="TQ16" s="89"/>
      <c r="TR16" s="89"/>
      <c r="TS16" s="89"/>
      <c r="TT16" s="89"/>
      <c r="TU16" s="89"/>
    </row>
    <row r="17" spans="1:541" s="99" customFormat="1" ht="25" customHeight="1" x14ac:dyDescent="0.45">
      <c r="A17" s="95">
        <v>14</v>
      </c>
      <c r="B17" s="94" t="s">
        <v>80</v>
      </c>
      <c r="C17" s="91">
        <f>'[7]Total Domestic Debt'!R20</f>
        <v>60588382464.349998</v>
      </c>
      <c r="D17" s="315">
        <v>60151622506.869995</v>
      </c>
      <c r="E17" s="333"/>
      <c r="F17" s="321">
        <f>Table38468634533267589378[[#This Row],[DEBT STOCK AS AT Q3]]/Table38468634533267589378[[#This Row],[DEBT STOCK AS AT Q2 ]]-1</f>
        <v>7.2609838151933559E-3</v>
      </c>
      <c r="G17" s="325">
        <f>Table38468634533267589378[[#This Row],[DEBT STOCK AS AT Q3]]/Table38468634533267589378[[#Totals],[DEBT STOCK AS AT Q3]]</f>
        <v>1.498824049566543E-2</v>
      </c>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89"/>
      <c r="NF17" s="89"/>
      <c r="NG17" s="89"/>
      <c r="NH17" s="89"/>
      <c r="NI17" s="89"/>
      <c r="NJ17" s="89"/>
      <c r="NK17" s="89"/>
      <c r="NL17" s="89"/>
      <c r="NM17" s="89"/>
      <c r="NN17" s="89"/>
      <c r="NO17" s="89"/>
      <c r="NP17" s="89"/>
      <c r="NQ17" s="89"/>
      <c r="NR17" s="89"/>
      <c r="NS17" s="89"/>
      <c r="NT17" s="89"/>
      <c r="NU17" s="89"/>
      <c r="NV17" s="89"/>
      <c r="NW17" s="89"/>
      <c r="NX17" s="89"/>
      <c r="NY17" s="89"/>
      <c r="NZ17" s="89"/>
      <c r="OA17" s="89"/>
      <c r="OB17" s="89"/>
      <c r="OC17" s="89"/>
      <c r="OD17" s="89"/>
      <c r="OE17" s="89"/>
      <c r="OF17" s="89"/>
      <c r="OG17" s="89"/>
      <c r="OH17" s="89"/>
      <c r="OI17" s="89"/>
      <c r="OJ17" s="89"/>
      <c r="OK17" s="89"/>
      <c r="OL17" s="89"/>
      <c r="OM17" s="89"/>
      <c r="ON17" s="89"/>
      <c r="OO17" s="89"/>
      <c r="OP17" s="89"/>
      <c r="OQ17" s="89"/>
      <c r="OR17" s="89"/>
      <c r="OS17" s="89"/>
      <c r="OT17" s="89"/>
      <c r="OU17" s="89"/>
      <c r="OV17" s="89"/>
      <c r="OW17" s="89"/>
      <c r="OX17" s="89"/>
      <c r="OY17" s="89"/>
      <c r="OZ17" s="89"/>
      <c r="PA17" s="89"/>
      <c r="PB17" s="89"/>
      <c r="PC17" s="89"/>
      <c r="PD17" s="89"/>
      <c r="PE17" s="89"/>
      <c r="PF17" s="89"/>
      <c r="PG17" s="89"/>
      <c r="PH17" s="89"/>
      <c r="PI17" s="89"/>
      <c r="PJ17" s="89"/>
      <c r="PK17" s="89"/>
      <c r="PL17" s="89"/>
      <c r="PM17" s="89"/>
      <c r="PN17" s="89"/>
      <c r="PO17" s="89"/>
      <c r="PP17" s="89"/>
      <c r="PQ17" s="89"/>
      <c r="PR17" s="89"/>
      <c r="PS17" s="89"/>
      <c r="PT17" s="89"/>
      <c r="PU17" s="89"/>
      <c r="PV17" s="89"/>
      <c r="PW17" s="89"/>
      <c r="PX17" s="89"/>
      <c r="PY17" s="89"/>
      <c r="PZ17" s="89"/>
      <c r="QA17" s="89"/>
      <c r="QB17" s="89"/>
      <c r="QC17" s="89"/>
      <c r="QD17" s="89"/>
      <c r="QE17" s="89"/>
      <c r="QF17" s="89"/>
      <c r="QG17" s="89"/>
      <c r="QH17" s="89"/>
      <c r="QI17" s="89"/>
      <c r="QJ17" s="89"/>
      <c r="QK17" s="89"/>
      <c r="QL17" s="89"/>
      <c r="QM17" s="89"/>
      <c r="QN17" s="89"/>
      <c r="QO17" s="89"/>
      <c r="QP17" s="89"/>
      <c r="QQ17" s="89"/>
      <c r="QR17" s="89"/>
      <c r="QS17" s="89"/>
      <c r="QT17" s="89"/>
      <c r="QU17" s="89"/>
      <c r="QV17" s="89"/>
      <c r="QW17" s="89"/>
      <c r="QX17" s="89"/>
      <c r="QY17" s="89"/>
      <c r="QZ17" s="89"/>
      <c r="RA17" s="89"/>
      <c r="RB17" s="89"/>
      <c r="RC17" s="89"/>
      <c r="RD17" s="89"/>
      <c r="RE17" s="89"/>
      <c r="RF17" s="89"/>
      <c r="RG17" s="89"/>
      <c r="RH17" s="89"/>
      <c r="RI17" s="89"/>
      <c r="RJ17" s="89"/>
      <c r="RK17" s="89"/>
      <c r="RL17" s="89"/>
      <c r="RM17" s="89"/>
      <c r="RN17" s="89"/>
      <c r="RO17" s="89"/>
      <c r="RP17" s="89"/>
      <c r="RQ17" s="89"/>
      <c r="RR17" s="89"/>
      <c r="RS17" s="89"/>
      <c r="RT17" s="89"/>
      <c r="RU17" s="89"/>
      <c r="RV17" s="89"/>
      <c r="RW17" s="89"/>
      <c r="RX17" s="89"/>
      <c r="RY17" s="89"/>
      <c r="RZ17" s="89"/>
      <c r="SA17" s="89"/>
      <c r="SB17" s="89"/>
      <c r="SC17" s="89"/>
      <c r="SD17" s="89"/>
      <c r="SE17" s="89"/>
      <c r="SF17" s="89"/>
      <c r="SG17" s="89"/>
      <c r="SH17" s="89"/>
      <c r="SI17" s="89"/>
      <c r="SJ17" s="89"/>
      <c r="SK17" s="89"/>
      <c r="SL17" s="89"/>
      <c r="SM17" s="89"/>
      <c r="SN17" s="89"/>
      <c r="SO17" s="89"/>
      <c r="SP17" s="89"/>
      <c r="SQ17" s="89"/>
      <c r="SR17" s="89"/>
      <c r="SS17" s="89"/>
      <c r="ST17" s="89"/>
      <c r="SU17" s="89"/>
      <c r="SV17" s="89"/>
      <c r="SW17" s="89"/>
      <c r="SX17" s="89"/>
      <c r="SY17" s="89"/>
      <c r="SZ17" s="89"/>
      <c r="TA17" s="89"/>
      <c r="TB17" s="89"/>
      <c r="TC17" s="89"/>
      <c r="TD17" s="89"/>
      <c r="TE17" s="89"/>
      <c r="TF17" s="89"/>
      <c r="TG17" s="89"/>
      <c r="TH17" s="89"/>
      <c r="TI17" s="89"/>
      <c r="TJ17" s="89"/>
      <c r="TK17" s="89"/>
      <c r="TL17" s="89"/>
      <c r="TM17" s="89"/>
      <c r="TN17" s="89"/>
      <c r="TO17" s="89"/>
      <c r="TP17" s="89"/>
      <c r="TQ17" s="89"/>
      <c r="TR17" s="89"/>
      <c r="TS17" s="89"/>
      <c r="TT17" s="89"/>
      <c r="TU17" s="89"/>
    </row>
    <row r="18" spans="1:541" s="101" customFormat="1" ht="25" customHeight="1" x14ac:dyDescent="0.45">
      <c r="A18" s="95">
        <v>15</v>
      </c>
      <c r="B18" s="94" t="s">
        <v>79</v>
      </c>
      <c r="C18" s="91">
        <f>'[7]Total Domestic Debt'!R21</f>
        <v>74464436941.80925</v>
      </c>
      <c r="D18" s="315">
        <v>79634209227.234985</v>
      </c>
      <c r="E18" s="333"/>
      <c r="F18" s="321">
        <f>Table38468634533267589378[[#This Row],[DEBT STOCK AS AT Q3]]/Table38468634533267589378[[#This Row],[DEBT STOCK AS AT Q2 ]]-1</f>
        <v>-6.4918988153368495E-2</v>
      </c>
      <c r="G18" s="325">
        <f>Table38468634533267589378[[#This Row],[DEBT STOCK AS AT Q3]]/Table38468634533267589378[[#Totals],[DEBT STOCK AS AT Q3]]</f>
        <v>1.8420872844969155E-2</v>
      </c>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c r="CT18" s="97"/>
      <c r="CU18" s="97"/>
      <c r="CV18" s="97"/>
      <c r="CW18" s="97"/>
      <c r="CX18" s="97"/>
      <c r="CY18" s="97"/>
      <c r="CZ18" s="97"/>
      <c r="DA18" s="97"/>
      <c r="DB18" s="97"/>
      <c r="DC18" s="97"/>
      <c r="DD18" s="97"/>
      <c r="DE18" s="97"/>
      <c r="DF18" s="97"/>
      <c r="DG18" s="97"/>
      <c r="DH18" s="97"/>
      <c r="DI18" s="97"/>
      <c r="DJ18" s="97"/>
      <c r="DK18" s="97"/>
      <c r="DL18" s="97"/>
      <c r="DM18" s="97"/>
      <c r="DN18" s="97"/>
      <c r="DO18" s="97"/>
      <c r="DP18" s="97"/>
      <c r="DQ18" s="97"/>
      <c r="DR18" s="97"/>
      <c r="DS18" s="97"/>
      <c r="DT18" s="97"/>
      <c r="DU18" s="97"/>
      <c r="DV18" s="97"/>
      <c r="DW18" s="97"/>
      <c r="DX18" s="97"/>
      <c r="DY18" s="97"/>
      <c r="DZ18" s="97"/>
      <c r="EA18" s="97"/>
      <c r="EB18" s="97"/>
      <c r="EC18" s="97"/>
      <c r="ED18" s="97"/>
      <c r="EE18" s="97"/>
      <c r="EF18" s="97"/>
      <c r="EG18" s="97"/>
      <c r="EH18" s="97"/>
      <c r="EI18" s="97"/>
      <c r="EJ18" s="97"/>
      <c r="EK18" s="97"/>
      <c r="EL18" s="97"/>
      <c r="EM18" s="97"/>
      <c r="EN18" s="97"/>
      <c r="EO18" s="97"/>
      <c r="EP18" s="97"/>
      <c r="EQ18" s="97"/>
      <c r="ER18" s="97"/>
      <c r="ES18" s="97"/>
      <c r="ET18" s="97"/>
      <c r="EU18" s="97"/>
      <c r="EV18" s="97"/>
      <c r="EW18" s="97"/>
      <c r="EX18" s="97"/>
      <c r="EY18" s="97"/>
      <c r="EZ18" s="97"/>
      <c r="FA18" s="97"/>
      <c r="FB18" s="97"/>
      <c r="FC18" s="97"/>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c r="IR18" s="97"/>
      <c r="IS18" s="97"/>
      <c r="IT18" s="97"/>
      <c r="IU18" s="97"/>
      <c r="IV18" s="97"/>
      <c r="IW18" s="97"/>
      <c r="IX18" s="97"/>
      <c r="IY18" s="97"/>
      <c r="IZ18" s="97"/>
      <c r="JA18" s="97"/>
      <c r="JB18" s="97"/>
      <c r="JC18" s="97"/>
      <c r="JD18" s="97"/>
      <c r="JE18" s="97"/>
      <c r="JF18" s="97"/>
      <c r="JG18" s="97"/>
      <c r="JH18" s="97"/>
      <c r="JI18" s="97"/>
      <c r="JJ18" s="97"/>
      <c r="JK18" s="97"/>
      <c r="JL18" s="97"/>
      <c r="JM18" s="97"/>
      <c r="JN18" s="97"/>
      <c r="JO18" s="97"/>
      <c r="JP18" s="97"/>
      <c r="JQ18" s="97"/>
      <c r="JR18" s="97"/>
      <c r="JS18" s="97"/>
      <c r="JT18" s="97"/>
      <c r="JU18" s="97"/>
      <c r="JV18" s="97"/>
      <c r="JW18" s="97"/>
      <c r="JX18" s="97"/>
      <c r="JY18" s="97"/>
      <c r="JZ18" s="97"/>
      <c r="KA18" s="97"/>
      <c r="KB18" s="97"/>
      <c r="KC18" s="97"/>
      <c r="KD18" s="97"/>
      <c r="KE18" s="97"/>
      <c r="KF18" s="97"/>
      <c r="KG18" s="97"/>
      <c r="KH18" s="97"/>
      <c r="KI18" s="97"/>
      <c r="KJ18" s="97"/>
      <c r="KK18" s="97"/>
      <c r="KL18" s="97"/>
      <c r="KM18" s="97"/>
      <c r="KN18" s="97"/>
      <c r="KO18" s="97"/>
      <c r="KP18" s="97"/>
      <c r="KQ18" s="97"/>
      <c r="KR18" s="97"/>
      <c r="KS18" s="97"/>
      <c r="KT18" s="97"/>
      <c r="KU18" s="97"/>
      <c r="KV18" s="97"/>
      <c r="KW18" s="97"/>
      <c r="KX18" s="97"/>
      <c r="KY18" s="97"/>
      <c r="KZ18" s="97"/>
      <c r="LA18" s="97"/>
      <c r="LB18" s="97"/>
      <c r="LC18" s="97"/>
      <c r="LD18" s="97"/>
      <c r="LE18" s="97"/>
      <c r="LF18" s="97"/>
      <c r="LG18" s="97"/>
      <c r="LH18" s="97"/>
      <c r="LI18" s="97"/>
      <c r="LJ18" s="97"/>
      <c r="LK18" s="97"/>
      <c r="LL18" s="97"/>
      <c r="LM18" s="97"/>
      <c r="LN18" s="97"/>
      <c r="LO18" s="97"/>
      <c r="LP18" s="97"/>
      <c r="LQ18" s="97"/>
      <c r="LR18" s="97"/>
      <c r="LS18" s="97"/>
      <c r="LT18" s="97"/>
      <c r="LU18" s="97"/>
      <c r="LV18" s="97"/>
      <c r="LW18" s="97"/>
      <c r="LX18" s="97"/>
      <c r="LY18" s="97"/>
      <c r="LZ18" s="97"/>
      <c r="MA18" s="97"/>
      <c r="MB18" s="97"/>
      <c r="MC18" s="97"/>
      <c r="MD18" s="97"/>
      <c r="ME18" s="97"/>
      <c r="MF18" s="97"/>
      <c r="MG18" s="97"/>
      <c r="MH18" s="97"/>
      <c r="MI18" s="97"/>
      <c r="MJ18" s="97"/>
      <c r="MK18" s="97"/>
      <c r="ML18" s="97"/>
      <c r="MM18" s="97"/>
      <c r="MN18" s="97"/>
      <c r="MO18" s="97"/>
      <c r="MP18" s="97"/>
      <c r="MQ18" s="97"/>
      <c r="MR18" s="97"/>
      <c r="MS18" s="97"/>
      <c r="MT18" s="97"/>
      <c r="MU18" s="97"/>
      <c r="MV18" s="97"/>
      <c r="MW18" s="97"/>
      <c r="MX18" s="97"/>
      <c r="MY18" s="97"/>
      <c r="MZ18" s="97"/>
      <c r="NA18" s="97"/>
      <c r="NB18" s="97"/>
      <c r="NC18" s="97"/>
      <c r="ND18" s="97"/>
      <c r="NE18" s="97"/>
      <c r="NF18" s="97"/>
      <c r="NG18" s="97"/>
      <c r="NH18" s="97"/>
      <c r="NI18" s="97"/>
      <c r="NJ18" s="97"/>
      <c r="NK18" s="97"/>
      <c r="NL18" s="97"/>
      <c r="NM18" s="97"/>
      <c r="NN18" s="97"/>
      <c r="NO18" s="97"/>
      <c r="NP18" s="97"/>
      <c r="NQ18" s="97"/>
      <c r="NR18" s="97"/>
      <c r="NS18" s="97"/>
      <c r="NT18" s="97"/>
      <c r="NU18" s="97"/>
      <c r="NV18" s="97"/>
      <c r="NW18" s="97"/>
      <c r="NX18" s="97"/>
      <c r="NY18" s="97"/>
      <c r="NZ18" s="97"/>
      <c r="OA18" s="97"/>
      <c r="OB18" s="97"/>
      <c r="OC18" s="97"/>
      <c r="OD18" s="97"/>
      <c r="OE18" s="97"/>
      <c r="OF18" s="97"/>
      <c r="OG18" s="97"/>
      <c r="OH18" s="97"/>
      <c r="OI18" s="97"/>
      <c r="OJ18" s="97"/>
      <c r="OK18" s="97"/>
      <c r="OL18" s="97"/>
      <c r="OM18" s="97"/>
      <c r="ON18" s="97"/>
      <c r="OO18" s="97"/>
      <c r="OP18" s="97"/>
      <c r="OQ18" s="97"/>
      <c r="OR18" s="97"/>
      <c r="OS18" s="97"/>
      <c r="OT18" s="97"/>
      <c r="OU18" s="97"/>
      <c r="OV18" s="97"/>
      <c r="OW18" s="97"/>
      <c r="OX18" s="97"/>
      <c r="OY18" s="97"/>
      <c r="OZ18" s="97"/>
      <c r="PA18" s="97"/>
      <c r="PB18" s="97"/>
      <c r="PC18" s="97"/>
      <c r="PD18" s="97"/>
      <c r="PE18" s="97"/>
      <c r="PF18" s="97"/>
      <c r="PG18" s="97"/>
      <c r="PH18" s="97"/>
      <c r="PI18" s="97"/>
      <c r="PJ18" s="97"/>
      <c r="PK18" s="97"/>
      <c r="PL18" s="97"/>
      <c r="PM18" s="97"/>
      <c r="PN18" s="97"/>
      <c r="PO18" s="97"/>
      <c r="PP18" s="97"/>
      <c r="PQ18" s="97"/>
      <c r="PR18" s="97"/>
      <c r="PS18" s="97"/>
      <c r="PT18" s="97"/>
      <c r="PU18" s="97"/>
      <c r="PV18" s="97"/>
      <c r="PW18" s="97"/>
      <c r="PX18" s="97"/>
      <c r="PY18" s="97"/>
      <c r="PZ18" s="97"/>
      <c r="QA18" s="97"/>
      <c r="QB18" s="97"/>
      <c r="QC18" s="97"/>
      <c r="QD18" s="97"/>
      <c r="QE18" s="97"/>
      <c r="QF18" s="97"/>
      <c r="QG18" s="97"/>
      <c r="QH18" s="97"/>
      <c r="QI18" s="97"/>
      <c r="QJ18" s="97"/>
      <c r="QK18" s="97"/>
      <c r="QL18" s="97"/>
      <c r="QM18" s="97"/>
      <c r="QN18" s="97"/>
      <c r="QO18" s="97"/>
      <c r="QP18" s="97"/>
      <c r="QQ18" s="97"/>
      <c r="QR18" s="97"/>
      <c r="QS18" s="97"/>
      <c r="QT18" s="97"/>
      <c r="QU18" s="97"/>
      <c r="QV18" s="97"/>
      <c r="QW18" s="97"/>
      <c r="QX18" s="97"/>
      <c r="QY18" s="97"/>
      <c r="QZ18" s="97"/>
      <c r="RA18" s="97"/>
      <c r="RB18" s="97"/>
      <c r="RC18" s="97"/>
      <c r="RD18" s="97"/>
      <c r="RE18" s="97"/>
      <c r="RF18" s="97"/>
      <c r="RG18" s="97"/>
      <c r="RH18" s="97"/>
      <c r="RI18" s="97"/>
      <c r="RJ18" s="97"/>
      <c r="RK18" s="97"/>
      <c r="RL18" s="97"/>
      <c r="RM18" s="97"/>
      <c r="RN18" s="97"/>
      <c r="RO18" s="97"/>
      <c r="RP18" s="97"/>
      <c r="RQ18" s="97"/>
      <c r="RR18" s="97"/>
      <c r="RS18" s="97"/>
      <c r="RT18" s="97"/>
      <c r="RU18" s="97"/>
      <c r="RV18" s="97"/>
      <c r="RW18" s="97"/>
      <c r="RX18" s="97"/>
      <c r="RY18" s="97"/>
      <c r="RZ18" s="97"/>
      <c r="SA18" s="97"/>
      <c r="SB18" s="97"/>
      <c r="SC18" s="97"/>
      <c r="SD18" s="97"/>
      <c r="SE18" s="97"/>
      <c r="SF18" s="97"/>
      <c r="SG18" s="97"/>
      <c r="SH18" s="97"/>
      <c r="SI18" s="97"/>
      <c r="SJ18" s="97"/>
      <c r="SK18" s="97"/>
      <c r="SL18" s="97"/>
      <c r="SM18" s="97"/>
      <c r="SN18" s="97"/>
      <c r="SO18" s="97"/>
      <c r="SP18" s="97"/>
      <c r="SQ18" s="97"/>
      <c r="SR18" s="97"/>
      <c r="SS18" s="97"/>
      <c r="ST18" s="97"/>
      <c r="SU18" s="97"/>
      <c r="SV18" s="97"/>
      <c r="SW18" s="97"/>
      <c r="SX18" s="97"/>
      <c r="SY18" s="97"/>
      <c r="SZ18" s="97"/>
      <c r="TA18" s="97"/>
      <c r="TB18" s="97"/>
      <c r="TC18" s="97"/>
      <c r="TD18" s="97"/>
      <c r="TE18" s="97"/>
      <c r="TF18" s="97"/>
      <c r="TG18" s="97"/>
      <c r="TH18" s="97"/>
      <c r="TI18" s="97"/>
      <c r="TJ18" s="97"/>
      <c r="TK18" s="97"/>
      <c r="TL18" s="97"/>
      <c r="TM18" s="97"/>
      <c r="TN18" s="97"/>
      <c r="TO18" s="97"/>
      <c r="TP18" s="97"/>
      <c r="TQ18" s="97"/>
      <c r="TR18" s="97"/>
      <c r="TS18" s="97"/>
      <c r="TT18" s="97"/>
      <c r="TU18" s="97"/>
    </row>
    <row r="19" spans="1:541" s="99" customFormat="1" ht="25" customHeight="1" x14ac:dyDescent="0.45">
      <c r="A19" s="95">
        <v>16</v>
      </c>
      <c r="B19" s="94" t="s">
        <v>78</v>
      </c>
      <c r="C19" s="91">
        <f>'[7]Total Domestic Debt'!R22</f>
        <v>148900627563.76001</v>
      </c>
      <c r="D19" s="315">
        <v>148598063157.76999</v>
      </c>
      <c r="E19" s="333"/>
      <c r="F19" s="321">
        <f>Table38468634533267589378[[#This Row],[DEBT STOCK AS AT Q3]]/Table38468634533267589378[[#This Row],[DEBT STOCK AS AT Q2 ]]-1</f>
        <v>2.0361261752703808E-3</v>
      </c>
      <c r="G19" s="325">
        <f>Table38468634533267589378[[#This Row],[DEBT STOCK AS AT Q3]]/Table38468634533267589378[[#Totals],[DEBT STOCK AS AT Q3]]</f>
        <v>3.6834758168272662E-2</v>
      </c>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c r="IR19" s="89"/>
      <c r="IS19" s="89"/>
      <c r="IT19" s="89"/>
      <c r="IU19" s="89"/>
      <c r="IV19" s="89"/>
      <c r="IW19" s="89"/>
      <c r="IX19" s="89"/>
      <c r="IY19" s="89"/>
      <c r="IZ19" s="89"/>
      <c r="JA19" s="89"/>
      <c r="JB19" s="89"/>
      <c r="JC19" s="89"/>
      <c r="JD19" s="89"/>
      <c r="JE19" s="89"/>
      <c r="JF19" s="89"/>
      <c r="JG19" s="89"/>
      <c r="JH19" s="89"/>
      <c r="JI19" s="89"/>
      <c r="JJ19" s="89"/>
      <c r="JK19" s="89"/>
      <c r="JL19" s="89"/>
      <c r="JM19" s="89"/>
      <c r="JN19" s="89"/>
      <c r="JO19" s="89"/>
      <c r="JP19" s="89"/>
      <c r="JQ19" s="89"/>
      <c r="JR19" s="89"/>
      <c r="JS19" s="89"/>
      <c r="JT19" s="89"/>
      <c r="JU19" s="89"/>
      <c r="JV19" s="89"/>
      <c r="JW19" s="89"/>
      <c r="JX19" s="89"/>
      <c r="JY19" s="89"/>
      <c r="JZ19" s="89"/>
      <c r="KA19" s="89"/>
      <c r="KB19" s="89"/>
      <c r="KC19" s="89"/>
      <c r="KD19" s="89"/>
      <c r="KE19" s="89"/>
      <c r="KF19" s="89"/>
      <c r="KG19" s="89"/>
      <c r="KH19" s="89"/>
      <c r="KI19" s="89"/>
      <c r="KJ19" s="89"/>
      <c r="KK19" s="89"/>
      <c r="KL19" s="89"/>
      <c r="KM19" s="89"/>
      <c r="KN19" s="89"/>
      <c r="KO19" s="89"/>
      <c r="KP19" s="89"/>
      <c r="KQ19" s="89"/>
      <c r="KR19" s="89"/>
      <c r="KS19" s="89"/>
      <c r="KT19" s="89"/>
      <c r="KU19" s="89"/>
      <c r="KV19" s="89"/>
      <c r="KW19" s="89"/>
      <c r="KX19" s="89"/>
      <c r="KY19" s="89"/>
      <c r="KZ19" s="89"/>
      <c r="LA19" s="89"/>
      <c r="LB19" s="89"/>
      <c r="LC19" s="89"/>
      <c r="LD19" s="89"/>
      <c r="LE19" s="89"/>
      <c r="LF19" s="89"/>
      <c r="LG19" s="89"/>
      <c r="LH19" s="89"/>
      <c r="LI19" s="89"/>
      <c r="LJ19" s="89"/>
      <c r="LK19" s="89"/>
      <c r="LL19" s="89"/>
      <c r="LM19" s="89"/>
      <c r="LN19" s="89"/>
      <c r="LO19" s="89"/>
      <c r="LP19" s="89"/>
      <c r="LQ19" s="89"/>
      <c r="LR19" s="89"/>
      <c r="LS19" s="89"/>
      <c r="LT19" s="89"/>
      <c r="LU19" s="89"/>
      <c r="LV19" s="89"/>
      <c r="LW19" s="89"/>
      <c r="LX19" s="89"/>
      <c r="LY19" s="89"/>
      <c r="LZ19" s="89"/>
      <c r="MA19" s="89"/>
      <c r="MB19" s="89"/>
      <c r="MC19" s="89"/>
      <c r="MD19" s="89"/>
      <c r="ME19" s="89"/>
      <c r="MF19" s="89"/>
      <c r="MG19" s="89"/>
      <c r="MH19" s="89"/>
      <c r="MI19" s="89"/>
      <c r="MJ19" s="89"/>
      <c r="MK19" s="89"/>
      <c r="ML19" s="89"/>
      <c r="MM19" s="89"/>
      <c r="MN19" s="89"/>
      <c r="MO19" s="89"/>
      <c r="MP19" s="89"/>
      <c r="MQ19" s="89"/>
      <c r="MR19" s="89"/>
      <c r="MS19" s="89"/>
      <c r="MT19" s="89"/>
      <c r="MU19" s="89"/>
      <c r="MV19" s="89"/>
      <c r="MW19" s="89"/>
      <c r="MX19" s="89"/>
      <c r="MY19" s="89"/>
      <c r="MZ19" s="89"/>
      <c r="NA19" s="89"/>
      <c r="NB19" s="89"/>
      <c r="NC19" s="89"/>
      <c r="ND19" s="89"/>
      <c r="NE19" s="89"/>
      <c r="NF19" s="89"/>
      <c r="NG19" s="89"/>
      <c r="NH19" s="89"/>
      <c r="NI19" s="89"/>
      <c r="NJ19" s="89"/>
      <c r="NK19" s="89"/>
      <c r="NL19" s="89"/>
      <c r="NM19" s="89"/>
      <c r="NN19" s="89"/>
      <c r="NO19" s="89"/>
      <c r="NP19" s="89"/>
      <c r="NQ19" s="89"/>
      <c r="NR19" s="89"/>
      <c r="NS19" s="89"/>
      <c r="NT19" s="89"/>
      <c r="NU19" s="89"/>
      <c r="NV19" s="89"/>
      <c r="NW19" s="89"/>
      <c r="NX19" s="89"/>
      <c r="NY19" s="89"/>
      <c r="NZ19" s="89"/>
      <c r="OA19" s="89"/>
      <c r="OB19" s="89"/>
      <c r="OC19" s="89"/>
      <c r="OD19" s="89"/>
      <c r="OE19" s="89"/>
      <c r="OF19" s="89"/>
      <c r="OG19" s="89"/>
      <c r="OH19" s="89"/>
      <c r="OI19" s="89"/>
      <c r="OJ19" s="89"/>
      <c r="OK19" s="89"/>
      <c r="OL19" s="89"/>
      <c r="OM19" s="89"/>
      <c r="ON19" s="89"/>
      <c r="OO19" s="89"/>
      <c r="OP19" s="89"/>
      <c r="OQ19" s="89"/>
      <c r="OR19" s="89"/>
      <c r="OS19" s="89"/>
      <c r="OT19" s="89"/>
      <c r="OU19" s="89"/>
      <c r="OV19" s="89"/>
      <c r="OW19" s="89"/>
      <c r="OX19" s="89"/>
      <c r="OY19" s="89"/>
      <c r="OZ19" s="89"/>
      <c r="PA19" s="89"/>
      <c r="PB19" s="89"/>
      <c r="PC19" s="89"/>
      <c r="PD19" s="89"/>
      <c r="PE19" s="89"/>
      <c r="PF19" s="89"/>
      <c r="PG19" s="89"/>
      <c r="PH19" s="89"/>
      <c r="PI19" s="89"/>
      <c r="PJ19" s="89"/>
      <c r="PK19" s="89"/>
      <c r="PL19" s="89"/>
      <c r="PM19" s="89"/>
      <c r="PN19" s="89"/>
      <c r="PO19" s="89"/>
      <c r="PP19" s="89"/>
      <c r="PQ19" s="89"/>
      <c r="PR19" s="89"/>
      <c r="PS19" s="89"/>
      <c r="PT19" s="89"/>
      <c r="PU19" s="89"/>
      <c r="PV19" s="89"/>
      <c r="PW19" s="89"/>
      <c r="PX19" s="89"/>
      <c r="PY19" s="89"/>
      <c r="PZ19" s="89"/>
      <c r="QA19" s="89"/>
      <c r="QB19" s="89"/>
      <c r="QC19" s="89"/>
      <c r="QD19" s="89"/>
      <c r="QE19" s="89"/>
      <c r="QF19" s="89"/>
      <c r="QG19" s="89"/>
      <c r="QH19" s="89"/>
      <c r="QI19" s="89"/>
      <c r="QJ19" s="89"/>
      <c r="QK19" s="89"/>
      <c r="QL19" s="89"/>
      <c r="QM19" s="89"/>
      <c r="QN19" s="89"/>
      <c r="QO19" s="89"/>
      <c r="QP19" s="89"/>
      <c r="QQ19" s="89"/>
      <c r="QR19" s="89"/>
      <c r="QS19" s="89"/>
      <c r="QT19" s="89"/>
      <c r="QU19" s="89"/>
      <c r="QV19" s="89"/>
      <c r="QW19" s="89"/>
      <c r="QX19" s="89"/>
      <c r="QY19" s="89"/>
      <c r="QZ19" s="89"/>
      <c r="RA19" s="89"/>
      <c r="RB19" s="89"/>
      <c r="RC19" s="89"/>
      <c r="RD19" s="89"/>
      <c r="RE19" s="89"/>
      <c r="RF19" s="89"/>
      <c r="RG19" s="89"/>
      <c r="RH19" s="89"/>
      <c r="RI19" s="89"/>
      <c r="RJ19" s="89"/>
      <c r="RK19" s="89"/>
      <c r="RL19" s="89"/>
      <c r="RM19" s="89"/>
      <c r="RN19" s="89"/>
      <c r="RO19" s="89"/>
      <c r="RP19" s="89"/>
      <c r="RQ19" s="89"/>
      <c r="RR19" s="89"/>
      <c r="RS19" s="89"/>
      <c r="RT19" s="89"/>
      <c r="RU19" s="89"/>
      <c r="RV19" s="89"/>
      <c r="RW19" s="89"/>
      <c r="RX19" s="89"/>
      <c r="RY19" s="89"/>
      <c r="RZ19" s="89"/>
      <c r="SA19" s="89"/>
      <c r="SB19" s="89"/>
      <c r="SC19" s="89"/>
      <c r="SD19" s="89"/>
      <c r="SE19" s="89"/>
      <c r="SF19" s="89"/>
      <c r="SG19" s="89"/>
      <c r="SH19" s="89"/>
      <c r="SI19" s="89"/>
      <c r="SJ19" s="89"/>
      <c r="SK19" s="89"/>
      <c r="SL19" s="89"/>
      <c r="SM19" s="89"/>
      <c r="SN19" s="89"/>
      <c r="SO19" s="89"/>
      <c r="SP19" s="89"/>
      <c r="SQ19" s="89"/>
      <c r="SR19" s="89"/>
      <c r="SS19" s="89"/>
      <c r="ST19" s="89"/>
      <c r="SU19" s="89"/>
      <c r="SV19" s="89"/>
      <c r="SW19" s="89"/>
      <c r="SX19" s="89"/>
      <c r="SY19" s="89"/>
      <c r="SZ19" s="89"/>
      <c r="TA19" s="89"/>
      <c r="TB19" s="89"/>
      <c r="TC19" s="89"/>
      <c r="TD19" s="89"/>
      <c r="TE19" s="89"/>
      <c r="TF19" s="89"/>
      <c r="TG19" s="89"/>
      <c r="TH19" s="89"/>
      <c r="TI19" s="89"/>
      <c r="TJ19" s="89"/>
      <c r="TK19" s="89"/>
      <c r="TL19" s="89"/>
      <c r="TM19" s="89"/>
      <c r="TN19" s="89"/>
      <c r="TO19" s="89"/>
      <c r="TP19" s="89"/>
      <c r="TQ19" s="89"/>
      <c r="TR19" s="89"/>
      <c r="TS19" s="89"/>
      <c r="TT19" s="89"/>
      <c r="TU19" s="89"/>
    </row>
    <row r="20" spans="1:541" s="101" customFormat="1" ht="25" customHeight="1" x14ac:dyDescent="0.45">
      <c r="A20" s="95">
        <v>17</v>
      </c>
      <c r="B20" s="94" t="s">
        <v>77</v>
      </c>
      <c r="C20" s="91">
        <f>'[7]Total Domestic Debt'!R23</f>
        <v>39222346039.099998</v>
      </c>
      <c r="D20" s="315">
        <v>38673319242.360001</v>
      </c>
      <c r="E20" s="333"/>
      <c r="F20" s="321">
        <f>Table38468634533267589378[[#This Row],[DEBT STOCK AS AT Q3]]/Table38468634533267589378[[#This Row],[DEBT STOCK AS AT Q2 ]]-1</f>
        <v>1.4196526377767693E-2</v>
      </c>
      <c r="G20" s="325">
        <f>Table38468634533267589378[[#This Row],[DEBT STOCK AS AT Q3]]/Table38468634533267589378[[#Totals],[DEBT STOCK AS AT Q3]]</f>
        <v>9.7027504502887867E-3</v>
      </c>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c r="CT20" s="97"/>
      <c r="CU20" s="97"/>
      <c r="CV20" s="97"/>
      <c r="CW20" s="97"/>
      <c r="CX20" s="97"/>
      <c r="CY20" s="97"/>
      <c r="CZ20" s="97"/>
      <c r="DA20" s="97"/>
      <c r="DB20" s="97"/>
      <c r="DC20" s="97"/>
      <c r="DD20" s="97"/>
      <c r="DE20" s="97"/>
      <c r="DF20" s="97"/>
      <c r="DG20" s="97"/>
      <c r="DH20" s="97"/>
      <c r="DI20" s="97"/>
      <c r="DJ20" s="97"/>
      <c r="DK20" s="97"/>
      <c r="DL20" s="97"/>
      <c r="DM20" s="97"/>
      <c r="DN20" s="97"/>
      <c r="DO20" s="97"/>
      <c r="DP20" s="97"/>
      <c r="DQ20" s="97"/>
      <c r="DR20" s="97"/>
      <c r="DS20" s="97"/>
      <c r="DT20" s="97"/>
      <c r="DU20" s="97"/>
      <c r="DV20" s="97"/>
      <c r="DW20" s="97"/>
      <c r="DX20" s="97"/>
      <c r="DY20" s="97"/>
      <c r="DZ20" s="97"/>
      <c r="EA20" s="97"/>
      <c r="EB20" s="97"/>
      <c r="EC20" s="97"/>
      <c r="ED20" s="97"/>
      <c r="EE20" s="97"/>
      <c r="EF20" s="97"/>
      <c r="EG20" s="97"/>
      <c r="EH20" s="97"/>
      <c r="EI20" s="97"/>
      <c r="EJ20" s="97"/>
      <c r="EK20" s="97"/>
      <c r="EL20" s="97"/>
      <c r="EM20" s="97"/>
      <c r="EN20" s="97"/>
      <c r="EO20" s="97"/>
      <c r="EP20" s="97"/>
      <c r="EQ20" s="97"/>
      <c r="ER20" s="97"/>
      <c r="ES20" s="97"/>
      <c r="ET20" s="97"/>
      <c r="EU20" s="97"/>
      <c r="EV20" s="97"/>
      <c r="EW20" s="97"/>
      <c r="EX20" s="97"/>
      <c r="EY20" s="97"/>
      <c r="EZ20" s="97"/>
      <c r="FA20" s="97"/>
      <c r="FB20" s="97"/>
      <c r="FC20" s="97"/>
      <c r="FD20" s="97"/>
      <c r="FE20" s="97"/>
      <c r="FF20" s="97"/>
      <c r="FG20" s="97"/>
      <c r="FH20" s="97"/>
      <c r="FI20" s="97"/>
      <c r="FJ20" s="97"/>
      <c r="FK20" s="97"/>
      <c r="FL20" s="97"/>
      <c r="FM20" s="97"/>
      <c r="FN20" s="97"/>
      <c r="FO20" s="97"/>
      <c r="FP20" s="97"/>
      <c r="FQ20" s="97"/>
      <c r="FR20" s="97"/>
      <c r="FS20" s="97"/>
      <c r="FT20" s="97"/>
      <c r="FU20" s="97"/>
      <c r="FV20" s="97"/>
      <c r="FW20" s="97"/>
      <c r="FX20" s="97"/>
      <c r="FY20" s="97"/>
      <c r="FZ20" s="97"/>
      <c r="GA20" s="97"/>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c r="IL20" s="97"/>
      <c r="IM20" s="97"/>
      <c r="IN20" s="97"/>
      <c r="IO20" s="97"/>
      <c r="IP20" s="97"/>
      <c r="IQ20" s="97"/>
      <c r="IR20" s="97"/>
      <c r="IS20" s="97"/>
      <c r="IT20" s="97"/>
      <c r="IU20" s="97"/>
      <c r="IV20" s="97"/>
      <c r="IW20" s="97"/>
      <c r="IX20" s="97"/>
      <c r="IY20" s="97"/>
      <c r="IZ20" s="97"/>
      <c r="JA20" s="97"/>
      <c r="JB20" s="97"/>
      <c r="JC20" s="97"/>
      <c r="JD20" s="97"/>
      <c r="JE20" s="97"/>
      <c r="JF20" s="97"/>
      <c r="JG20" s="97"/>
      <c r="JH20" s="97"/>
      <c r="JI20" s="97"/>
      <c r="JJ20" s="97"/>
      <c r="JK20" s="97"/>
      <c r="JL20" s="97"/>
      <c r="JM20" s="97"/>
      <c r="JN20" s="97"/>
      <c r="JO20" s="97"/>
      <c r="JP20" s="97"/>
      <c r="JQ20" s="97"/>
      <c r="JR20" s="97"/>
      <c r="JS20" s="97"/>
      <c r="JT20" s="97"/>
      <c r="JU20" s="97"/>
      <c r="JV20" s="97"/>
      <c r="JW20" s="97"/>
      <c r="JX20" s="97"/>
      <c r="JY20" s="97"/>
      <c r="JZ20" s="97"/>
      <c r="KA20" s="97"/>
      <c r="KB20" s="97"/>
      <c r="KC20" s="97"/>
      <c r="KD20" s="97"/>
      <c r="KE20" s="97"/>
      <c r="KF20" s="97"/>
      <c r="KG20" s="97"/>
      <c r="KH20" s="97"/>
      <c r="KI20" s="97"/>
      <c r="KJ20" s="97"/>
      <c r="KK20" s="97"/>
      <c r="KL20" s="97"/>
      <c r="KM20" s="97"/>
      <c r="KN20" s="97"/>
      <c r="KO20" s="97"/>
      <c r="KP20" s="97"/>
      <c r="KQ20" s="97"/>
      <c r="KR20" s="97"/>
      <c r="KS20" s="97"/>
      <c r="KT20" s="97"/>
      <c r="KU20" s="97"/>
      <c r="KV20" s="97"/>
      <c r="KW20" s="97"/>
      <c r="KX20" s="97"/>
      <c r="KY20" s="97"/>
      <c r="KZ20" s="97"/>
      <c r="LA20" s="97"/>
      <c r="LB20" s="97"/>
      <c r="LC20" s="97"/>
      <c r="LD20" s="97"/>
      <c r="LE20" s="97"/>
      <c r="LF20" s="97"/>
      <c r="LG20" s="97"/>
      <c r="LH20" s="97"/>
      <c r="LI20" s="97"/>
      <c r="LJ20" s="97"/>
      <c r="LK20" s="97"/>
      <c r="LL20" s="97"/>
      <c r="LM20" s="97"/>
      <c r="LN20" s="97"/>
      <c r="LO20" s="97"/>
      <c r="LP20" s="97"/>
      <c r="LQ20" s="97"/>
      <c r="LR20" s="97"/>
      <c r="LS20" s="97"/>
      <c r="LT20" s="97"/>
      <c r="LU20" s="97"/>
      <c r="LV20" s="97"/>
      <c r="LW20" s="97"/>
      <c r="LX20" s="97"/>
      <c r="LY20" s="97"/>
      <c r="LZ20" s="97"/>
      <c r="MA20" s="97"/>
      <c r="MB20" s="97"/>
      <c r="MC20" s="97"/>
      <c r="MD20" s="97"/>
      <c r="ME20" s="97"/>
      <c r="MF20" s="97"/>
      <c r="MG20" s="97"/>
      <c r="MH20" s="97"/>
      <c r="MI20" s="97"/>
      <c r="MJ20" s="97"/>
      <c r="MK20" s="97"/>
      <c r="ML20" s="97"/>
      <c r="MM20" s="97"/>
      <c r="MN20" s="97"/>
      <c r="MO20" s="97"/>
      <c r="MP20" s="97"/>
      <c r="MQ20" s="97"/>
      <c r="MR20" s="97"/>
      <c r="MS20" s="97"/>
      <c r="MT20" s="97"/>
      <c r="MU20" s="97"/>
      <c r="MV20" s="97"/>
      <c r="MW20" s="97"/>
      <c r="MX20" s="97"/>
      <c r="MY20" s="97"/>
      <c r="MZ20" s="97"/>
      <c r="NA20" s="97"/>
      <c r="NB20" s="97"/>
      <c r="NC20" s="97"/>
      <c r="ND20" s="97"/>
      <c r="NE20" s="97"/>
      <c r="NF20" s="97"/>
      <c r="NG20" s="97"/>
      <c r="NH20" s="97"/>
      <c r="NI20" s="97"/>
      <c r="NJ20" s="97"/>
      <c r="NK20" s="97"/>
      <c r="NL20" s="97"/>
      <c r="NM20" s="97"/>
      <c r="NN20" s="97"/>
      <c r="NO20" s="97"/>
      <c r="NP20" s="97"/>
      <c r="NQ20" s="97"/>
      <c r="NR20" s="97"/>
      <c r="NS20" s="97"/>
      <c r="NT20" s="97"/>
      <c r="NU20" s="97"/>
      <c r="NV20" s="97"/>
      <c r="NW20" s="97"/>
      <c r="NX20" s="97"/>
      <c r="NY20" s="97"/>
      <c r="NZ20" s="97"/>
      <c r="OA20" s="97"/>
      <c r="OB20" s="97"/>
      <c r="OC20" s="97"/>
      <c r="OD20" s="97"/>
      <c r="OE20" s="97"/>
      <c r="OF20" s="97"/>
      <c r="OG20" s="97"/>
      <c r="OH20" s="97"/>
      <c r="OI20" s="97"/>
      <c r="OJ20" s="97"/>
      <c r="OK20" s="97"/>
      <c r="OL20" s="97"/>
      <c r="OM20" s="97"/>
      <c r="ON20" s="97"/>
      <c r="OO20" s="97"/>
      <c r="OP20" s="97"/>
      <c r="OQ20" s="97"/>
      <c r="OR20" s="97"/>
      <c r="OS20" s="97"/>
      <c r="OT20" s="97"/>
      <c r="OU20" s="97"/>
      <c r="OV20" s="97"/>
      <c r="OW20" s="97"/>
      <c r="OX20" s="97"/>
      <c r="OY20" s="97"/>
      <c r="OZ20" s="97"/>
      <c r="PA20" s="97"/>
      <c r="PB20" s="97"/>
      <c r="PC20" s="97"/>
      <c r="PD20" s="97"/>
      <c r="PE20" s="97"/>
      <c r="PF20" s="97"/>
      <c r="PG20" s="97"/>
      <c r="PH20" s="97"/>
      <c r="PI20" s="97"/>
      <c r="PJ20" s="97"/>
      <c r="PK20" s="97"/>
      <c r="PL20" s="97"/>
      <c r="PM20" s="97"/>
      <c r="PN20" s="97"/>
      <c r="PO20" s="97"/>
      <c r="PP20" s="97"/>
      <c r="PQ20" s="97"/>
      <c r="PR20" s="97"/>
      <c r="PS20" s="97"/>
      <c r="PT20" s="97"/>
      <c r="PU20" s="97"/>
      <c r="PV20" s="97"/>
      <c r="PW20" s="97"/>
      <c r="PX20" s="97"/>
      <c r="PY20" s="97"/>
      <c r="PZ20" s="97"/>
      <c r="QA20" s="97"/>
      <c r="QB20" s="97"/>
      <c r="QC20" s="97"/>
      <c r="QD20" s="97"/>
      <c r="QE20" s="97"/>
      <c r="QF20" s="97"/>
      <c r="QG20" s="97"/>
      <c r="QH20" s="97"/>
      <c r="QI20" s="97"/>
      <c r="QJ20" s="97"/>
      <c r="QK20" s="97"/>
      <c r="QL20" s="97"/>
      <c r="QM20" s="97"/>
      <c r="QN20" s="97"/>
      <c r="QO20" s="97"/>
      <c r="QP20" s="97"/>
      <c r="QQ20" s="97"/>
      <c r="QR20" s="97"/>
      <c r="QS20" s="97"/>
      <c r="QT20" s="97"/>
      <c r="QU20" s="97"/>
      <c r="QV20" s="97"/>
      <c r="QW20" s="97"/>
      <c r="QX20" s="97"/>
      <c r="QY20" s="97"/>
      <c r="QZ20" s="97"/>
      <c r="RA20" s="97"/>
      <c r="RB20" s="97"/>
      <c r="RC20" s="97"/>
      <c r="RD20" s="97"/>
      <c r="RE20" s="97"/>
      <c r="RF20" s="97"/>
      <c r="RG20" s="97"/>
      <c r="RH20" s="97"/>
      <c r="RI20" s="97"/>
      <c r="RJ20" s="97"/>
      <c r="RK20" s="97"/>
      <c r="RL20" s="97"/>
      <c r="RM20" s="97"/>
      <c r="RN20" s="97"/>
      <c r="RO20" s="97"/>
      <c r="RP20" s="97"/>
      <c r="RQ20" s="97"/>
      <c r="RR20" s="97"/>
      <c r="RS20" s="97"/>
      <c r="RT20" s="97"/>
      <c r="RU20" s="97"/>
      <c r="RV20" s="97"/>
      <c r="RW20" s="97"/>
      <c r="RX20" s="97"/>
      <c r="RY20" s="97"/>
      <c r="RZ20" s="97"/>
      <c r="SA20" s="97"/>
      <c r="SB20" s="97"/>
      <c r="SC20" s="97"/>
      <c r="SD20" s="97"/>
      <c r="SE20" s="97"/>
      <c r="SF20" s="97"/>
      <c r="SG20" s="97"/>
      <c r="SH20" s="97"/>
      <c r="SI20" s="97"/>
      <c r="SJ20" s="97"/>
      <c r="SK20" s="97"/>
      <c r="SL20" s="97"/>
      <c r="SM20" s="97"/>
      <c r="SN20" s="97"/>
      <c r="SO20" s="97"/>
      <c r="SP20" s="97"/>
      <c r="SQ20" s="97"/>
      <c r="SR20" s="97"/>
      <c r="SS20" s="97"/>
      <c r="ST20" s="97"/>
      <c r="SU20" s="97"/>
      <c r="SV20" s="97"/>
      <c r="SW20" s="97"/>
      <c r="SX20" s="97"/>
      <c r="SY20" s="97"/>
      <c r="SZ20" s="97"/>
      <c r="TA20" s="97"/>
      <c r="TB20" s="97"/>
      <c r="TC20" s="97"/>
      <c r="TD20" s="97"/>
      <c r="TE20" s="97"/>
      <c r="TF20" s="97"/>
      <c r="TG20" s="97"/>
      <c r="TH20" s="97"/>
      <c r="TI20" s="97"/>
      <c r="TJ20" s="97"/>
      <c r="TK20" s="97"/>
      <c r="TL20" s="97"/>
      <c r="TM20" s="97"/>
      <c r="TN20" s="97"/>
      <c r="TO20" s="97"/>
      <c r="TP20" s="97"/>
      <c r="TQ20" s="97"/>
      <c r="TR20" s="97"/>
      <c r="TS20" s="97"/>
      <c r="TT20" s="97"/>
      <c r="TU20" s="97"/>
    </row>
    <row r="21" spans="1:541" s="99" customFormat="1" ht="25" customHeight="1" x14ac:dyDescent="0.45">
      <c r="A21" s="95">
        <v>18</v>
      </c>
      <c r="B21" s="94" t="s">
        <v>76</v>
      </c>
      <c r="C21" s="91">
        <f>'[7]Total Domestic Debt'!R24</f>
        <v>90444405270.869995</v>
      </c>
      <c r="D21" s="315">
        <v>97264280664.139877</v>
      </c>
      <c r="E21" s="333"/>
      <c r="F21" s="321">
        <f>Table38468634533267589378[[#This Row],[DEBT STOCK AS AT Q3]]/Table38468634533267589378[[#This Row],[DEBT STOCK AS AT Q2 ]]-1</f>
        <v>-7.0116957085400888E-2</v>
      </c>
      <c r="G21" s="325">
        <f>Table38468634533267589378[[#This Row],[DEBT STOCK AS AT Q3]]/Table38468634533267589378[[#Totals],[DEBT STOCK AS AT Q3]]</f>
        <v>2.237396745960105E-2</v>
      </c>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c r="IR21" s="89"/>
      <c r="IS21" s="89"/>
      <c r="IT21" s="89"/>
      <c r="IU21" s="89"/>
      <c r="IV21" s="89"/>
      <c r="IW21" s="89"/>
      <c r="IX21" s="89"/>
      <c r="IY21" s="89"/>
      <c r="IZ21" s="89"/>
      <c r="JA21" s="89"/>
      <c r="JB21" s="89"/>
      <c r="JC21" s="89"/>
      <c r="JD21" s="89"/>
      <c r="JE21" s="89"/>
      <c r="JF21" s="89"/>
      <c r="JG21" s="89"/>
      <c r="JH21" s="89"/>
      <c r="JI21" s="89"/>
      <c r="JJ21" s="89"/>
      <c r="JK21" s="89"/>
      <c r="JL21" s="89"/>
      <c r="JM21" s="89"/>
      <c r="JN21" s="89"/>
      <c r="JO21" s="89"/>
      <c r="JP21" s="89"/>
      <c r="JQ21" s="89"/>
      <c r="JR21" s="89"/>
      <c r="JS21" s="89"/>
      <c r="JT21" s="89"/>
      <c r="JU21" s="89"/>
      <c r="JV21" s="89"/>
      <c r="JW21" s="89"/>
      <c r="JX21" s="89"/>
      <c r="JY21" s="89"/>
      <c r="JZ21" s="89"/>
      <c r="KA21" s="89"/>
      <c r="KB21" s="89"/>
      <c r="KC21" s="89"/>
      <c r="KD21" s="89"/>
      <c r="KE21" s="89"/>
      <c r="KF21" s="89"/>
      <c r="KG21" s="89"/>
      <c r="KH21" s="89"/>
      <c r="KI21" s="89"/>
      <c r="KJ21" s="89"/>
      <c r="KK21" s="89"/>
      <c r="KL21" s="89"/>
      <c r="KM21" s="89"/>
      <c r="KN21" s="89"/>
      <c r="KO21" s="89"/>
      <c r="KP21" s="89"/>
      <c r="KQ21" s="89"/>
      <c r="KR21" s="89"/>
      <c r="KS21" s="89"/>
      <c r="KT21" s="89"/>
      <c r="KU21" s="89"/>
      <c r="KV21" s="89"/>
      <c r="KW21" s="89"/>
      <c r="KX21" s="89"/>
      <c r="KY21" s="89"/>
      <c r="KZ21" s="89"/>
      <c r="LA21" s="89"/>
      <c r="LB21" s="89"/>
      <c r="LC21" s="89"/>
      <c r="LD21" s="89"/>
      <c r="LE21" s="89"/>
      <c r="LF21" s="89"/>
      <c r="LG21" s="89"/>
      <c r="LH21" s="89"/>
      <c r="LI21" s="89"/>
      <c r="LJ21" s="89"/>
      <c r="LK21" s="89"/>
      <c r="LL21" s="89"/>
      <c r="LM21" s="89"/>
      <c r="LN21" s="89"/>
      <c r="LO21" s="89"/>
      <c r="LP21" s="89"/>
      <c r="LQ21" s="89"/>
      <c r="LR21" s="89"/>
      <c r="LS21" s="89"/>
      <c r="LT21" s="89"/>
      <c r="LU21" s="89"/>
      <c r="LV21" s="89"/>
      <c r="LW21" s="89"/>
      <c r="LX21" s="89"/>
      <c r="LY21" s="89"/>
      <c r="LZ21" s="89"/>
      <c r="MA21" s="89"/>
      <c r="MB21" s="89"/>
      <c r="MC21" s="89"/>
      <c r="MD21" s="89"/>
      <c r="ME21" s="89"/>
      <c r="MF21" s="89"/>
      <c r="MG21" s="89"/>
      <c r="MH21" s="89"/>
      <c r="MI21" s="89"/>
      <c r="MJ21" s="89"/>
      <c r="MK21" s="89"/>
      <c r="ML21" s="89"/>
      <c r="MM21" s="89"/>
      <c r="MN21" s="89"/>
      <c r="MO21" s="89"/>
      <c r="MP21" s="89"/>
      <c r="MQ21" s="89"/>
      <c r="MR21" s="89"/>
      <c r="MS21" s="89"/>
      <c r="MT21" s="89"/>
      <c r="MU21" s="89"/>
      <c r="MV21" s="89"/>
      <c r="MW21" s="89"/>
      <c r="MX21" s="89"/>
      <c r="MY21" s="89"/>
      <c r="MZ21" s="89"/>
      <c r="NA21" s="89"/>
      <c r="NB21" s="89"/>
      <c r="NC21" s="89"/>
      <c r="ND21" s="89"/>
      <c r="NE21" s="89"/>
      <c r="NF21" s="89"/>
      <c r="NG21" s="89"/>
      <c r="NH21" s="89"/>
      <c r="NI21" s="89"/>
      <c r="NJ21" s="89"/>
      <c r="NK21" s="89"/>
      <c r="NL21" s="89"/>
      <c r="NM21" s="89"/>
      <c r="NN21" s="89"/>
      <c r="NO21" s="89"/>
      <c r="NP21" s="89"/>
      <c r="NQ21" s="89"/>
      <c r="NR21" s="89"/>
      <c r="NS21" s="89"/>
      <c r="NT21" s="89"/>
      <c r="NU21" s="89"/>
      <c r="NV21" s="89"/>
      <c r="NW21" s="89"/>
      <c r="NX21" s="89"/>
      <c r="NY21" s="89"/>
      <c r="NZ21" s="89"/>
      <c r="OA21" s="89"/>
      <c r="OB21" s="89"/>
      <c r="OC21" s="89"/>
      <c r="OD21" s="89"/>
      <c r="OE21" s="89"/>
      <c r="OF21" s="89"/>
      <c r="OG21" s="89"/>
      <c r="OH21" s="89"/>
      <c r="OI21" s="89"/>
      <c r="OJ21" s="89"/>
      <c r="OK21" s="89"/>
      <c r="OL21" s="89"/>
      <c r="OM21" s="89"/>
      <c r="ON21" s="89"/>
      <c r="OO21" s="89"/>
      <c r="OP21" s="89"/>
      <c r="OQ21" s="89"/>
      <c r="OR21" s="89"/>
      <c r="OS21" s="89"/>
      <c r="OT21" s="89"/>
      <c r="OU21" s="89"/>
      <c r="OV21" s="89"/>
      <c r="OW21" s="89"/>
      <c r="OX21" s="89"/>
      <c r="OY21" s="89"/>
      <c r="OZ21" s="89"/>
      <c r="PA21" s="89"/>
      <c r="PB21" s="89"/>
      <c r="PC21" s="89"/>
      <c r="PD21" s="89"/>
      <c r="PE21" s="89"/>
      <c r="PF21" s="89"/>
      <c r="PG21" s="89"/>
      <c r="PH21" s="89"/>
      <c r="PI21" s="89"/>
      <c r="PJ21" s="89"/>
      <c r="PK21" s="89"/>
      <c r="PL21" s="89"/>
      <c r="PM21" s="89"/>
      <c r="PN21" s="89"/>
      <c r="PO21" s="89"/>
      <c r="PP21" s="89"/>
      <c r="PQ21" s="89"/>
      <c r="PR21" s="89"/>
      <c r="PS21" s="89"/>
      <c r="PT21" s="89"/>
      <c r="PU21" s="89"/>
      <c r="PV21" s="89"/>
      <c r="PW21" s="89"/>
      <c r="PX21" s="89"/>
      <c r="PY21" s="89"/>
      <c r="PZ21" s="89"/>
      <c r="QA21" s="89"/>
      <c r="QB21" s="89"/>
      <c r="QC21" s="89"/>
      <c r="QD21" s="89"/>
      <c r="QE21" s="89"/>
      <c r="QF21" s="89"/>
      <c r="QG21" s="89"/>
      <c r="QH21" s="89"/>
      <c r="QI21" s="89"/>
      <c r="QJ21" s="89"/>
      <c r="QK21" s="89"/>
      <c r="QL21" s="89"/>
      <c r="QM21" s="89"/>
      <c r="QN21" s="89"/>
      <c r="QO21" s="89"/>
      <c r="QP21" s="89"/>
      <c r="QQ21" s="89"/>
      <c r="QR21" s="89"/>
      <c r="QS21" s="89"/>
      <c r="QT21" s="89"/>
      <c r="QU21" s="89"/>
      <c r="QV21" s="89"/>
      <c r="QW21" s="89"/>
      <c r="QX21" s="89"/>
      <c r="QY21" s="89"/>
      <c r="QZ21" s="89"/>
      <c r="RA21" s="89"/>
      <c r="RB21" s="89"/>
      <c r="RC21" s="89"/>
      <c r="RD21" s="89"/>
      <c r="RE21" s="89"/>
      <c r="RF21" s="89"/>
      <c r="RG21" s="89"/>
      <c r="RH21" s="89"/>
      <c r="RI21" s="89"/>
      <c r="RJ21" s="89"/>
      <c r="RK21" s="89"/>
      <c r="RL21" s="89"/>
      <c r="RM21" s="89"/>
      <c r="RN21" s="89"/>
      <c r="RO21" s="89"/>
      <c r="RP21" s="89"/>
      <c r="RQ21" s="89"/>
      <c r="RR21" s="89"/>
      <c r="RS21" s="89"/>
      <c r="RT21" s="89"/>
      <c r="RU21" s="89"/>
      <c r="RV21" s="89"/>
      <c r="RW21" s="89"/>
      <c r="RX21" s="89"/>
      <c r="RY21" s="89"/>
      <c r="RZ21" s="89"/>
      <c r="SA21" s="89"/>
      <c r="SB21" s="89"/>
      <c r="SC21" s="89"/>
      <c r="SD21" s="89"/>
      <c r="SE21" s="89"/>
      <c r="SF21" s="89"/>
      <c r="SG21" s="89"/>
      <c r="SH21" s="89"/>
      <c r="SI21" s="89"/>
      <c r="SJ21" s="89"/>
      <c r="SK21" s="89"/>
      <c r="SL21" s="89"/>
      <c r="SM21" s="89"/>
      <c r="SN21" s="89"/>
      <c r="SO21" s="89"/>
      <c r="SP21" s="89"/>
      <c r="SQ21" s="89"/>
      <c r="SR21" s="89"/>
      <c r="SS21" s="89"/>
      <c r="ST21" s="89"/>
      <c r="SU21" s="89"/>
      <c r="SV21" s="89"/>
      <c r="SW21" s="89"/>
      <c r="SX21" s="89"/>
      <c r="SY21" s="89"/>
      <c r="SZ21" s="89"/>
      <c r="TA21" s="89"/>
      <c r="TB21" s="89"/>
      <c r="TC21" s="89"/>
      <c r="TD21" s="89"/>
      <c r="TE21" s="89"/>
      <c r="TF21" s="89"/>
      <c r="TG21" s="89"/>
      <c r="TH21" s="89"/>
      <c r="TI21" s="89"/>
      <c r="TJ21" s="89"/>
      <c r="TK21" s="89"/>
      <c r="TL21" s="89"/>
      <c r="TM21" s="89"/>
      <c r="TN21" s="89"/>
      <c r="TO21" s="89"/>
      <c r="TP21" s="89"/>
      <c r="TQ21" s="89"/>
      <c r="TR21" s="89"/>
      <c r="TS21" s="89"/>
      <c r="TT21" s="89"/>
      <c r="TU21" s="89"/>
    </row>
    <row r="22" spans="1:541" s="100" customFormat="1" ht="25" customHeight="1" x14ac:dyDescent="0.45">
      <c r="A22" s="95">
        <v>19</v>
      </c>
      <c r="B22" s="94" t="s">
        <v>75</v>
      </c>
      <c r="C22" s="91">
        <f>'[7]Total Domestic Debt'!R25</f>
        <v>117339436693.46632</v>
      </c>
      <c r="D22" s="315">
        <v>117339436693.46632</v>
      </c>
      <c r="E22" s="333"/>
      <c r="F22" s="321">
        <f>Table38468634533267589378[[#This Row],[DEBT STOCK AS AT Q3]]/Table38468634533267589378[[#This Row],[DEBT STOCK AS AT Q2 ]]-1</f>
        <v>0</v>
      </c>
      <c r="G22" s="325">
        <f>Table38468634533267589378[[#This Row],[DEBT STOCK AS AT Q3]]/Table38468634533267589378[[#Totals],[DEBT STOCK AS AT Q3]]</f>
        <v>2.9027209924648547E-2</v>
      </c>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c r="IR22" s="89"/>
      <c r="IS22" s="89"/>
      <c r="IT22" s="89"/>
      <c r="IU22" s="89"/>
      <c r="IV22" s="89"/>
      <c r="IW22" s="89"/>
      <c r="IX22" s="89"/>
      <c r="IY22" s="89"/>
      <c r="IZ22" s="89"/>
      <c r="JA22" s="89"/>
      <c r="JB22" s="89"/>
      <c r="JC22" s="89"/>
      <c r="JD22" s="89"/>
      <c r="JE22" s="89"/>
      <c r="JF22" s="89"/>
      <c r="JG22" s="89"/>
      <c r="JH22" s="89"/>
      <c r="JI22" s="89"/>
      <c r="JJ22" s="89"/>
      <c r="JK22" s="89"/>
      <c r="JL22" s="89"/>
      <c r="JM22" s="89"/>
      <c r="JN22" s="89"/>
      <c r="JO22" s="89"/>
      <c r="JP22" s="89"/>
      <c r="JQ22" s="89"/>
      <c r="JR22" s="89"/>
      <c r="JS22" s="89"/>
      <c r="JT22" s="89"/>
      <c r="JU22" s="89"/>
      <c r="JV22" s="89"/>
      <c r="JW22" s="89"/>
      <c r="JX22" s="89"/>
      <c r="JY22" s="89"/>
      <c r="JZ22" s="89"/>
      <c r="KA22" s="89"/>
      <c r="KB22" s="89"/>
      <c r="KC22" s="89"/>
      <c r="KD22" s="89"/>
      <c r="KE22" s="89"/>
      <c r="KF22" s="89"/>
      <c r="KG22" s="89"/>
      <c r="KH22" s="89"/>
      <c r="KI22" s="89"/>
      <c r="KJ22" s="89"/>
      <c r="KK22" s="89"/>
      <c r="KL22" s="89"/>
      <c r="KM22" s="89"/>
      <c r="KN22" s="89"/>
      <c r="KO22" s="89"/>
      <c r="KP22" s="89"/>
      <c r="KQ22" s="89"/>
      <c r="KR22" s="89"/>
      <c r="KS22" s="89"/>
      <c r="KT22" s="89"/>
      <c r="KU22" s="89"/>
      <c r="KV22" s="89"/>
      <c r="KW22" s="89"/>
      <c r="KX22" s="89"/>
      <c r="KY22" s="89"/>
      <c r="KZ22" s="89"/>
      <c r="LA22" s="89"/>
      <c r="LB22" s="89"/>
      <c r="LC22" s="89"/>
      <c r="LD22" s="89"/>
      <c r="LE22" s="89"/>
      <c r="LF22" s="89"/>
      <c r="LG22" s="89"/>
      <c r="LH22" s="89"/>
      <c r="LI22" s="89"/>
      <c r="LJ22" s="89"/>
      <c r="LK22" s="89"/>
      <c r="LL22" s="89"/>
      <c r="LM22" s="89"/>
      <c r="LN22" s="89"/>
      <c r="LO22" s="89"/>
      <c r="LP22" s="89"/>
      <c r="LQ22" s="89"/>
      <c r="LR22" s="89"/>
      <c r="LS22" s="89"/>
      <c r="LT22" s="89"/>
      <c r="LU22" s="89"/>
      <c r="LV22" s="89"/>
      <c r="LW22" s="89"/>
      <c r="LX22" s="89"/>
      <c r="LY22" s="89"/>
      <c r="LZ22" s="89"/>
      <c r="MA22" s="89"/>
      <c r="MB22" s="89"/>
      <c r="MC22" s="89"/>
      <c r="MD22" s="89"/>
      <c r="ME22" s="89"/>
      <c r="MF22" s="89"/>
      <c r="MG22" s="89"/>
      <c r="MH22" s="89"/>
      <c r="MI22" s="89"/>
      <c r="MJ22" s="89"/>
      <c r="MK22" s="89"/>
      <c r="ML22" s="89"/>
      <c r="MM22" s="89"/>
      <c r="MN22" s="89"/>
      <c r="MO22" s="89"/>
      <c r="MP22" s="89"/>
      <c r="MQ22" s="89"/>
      <c r="MR22" s="89"/>
      <c r="MS22" s="89"/>
      <c r="MT22" s="89"/>
      <c r="MU22" s="89"/>
      <c r="MV22" s="89"/>
      <c r="MW22" s="89"/>
      <c r="MX22" s="89"/>
      <c r="MY22" s="89"/>
      <c r="MZ22" s="89"/>
      <c r="NA22" s="89"/>
      <c r="NB22" s="89"/>
      <c r="NC22" s="89"/>
      <c r="ND22" s="89"/>
      <c r="NE22" s="89"/>
      <c r="NF22" s="89"/>
      <c r="NG22" s="89"/>
      <c r="NH22" s="89"/>
      <c r="NI22" s="89"/>
      <c r="NJ22" s="89"/>
      <c r="NK22" s="89"/>
      <c r="NL22" s="89"/>
      <c r="NM22" s="89"/>
      <c r="NN22" s="89"/>
      <c r="NO22" s="89"/>
      <c r="NP22" s="89"/>
      <c r="NQ22" s="89"/>
      <c r="NR22" s="89"/>
      <c r="NS22" s="89"/>
      <c r="NT22" s="89"/>
      <c r="NU22" s="89"/>
      <c r="NV22" s="89"/>
      <c r="NW22" s="89"/>
      <c r="NX22" s="89"/>
      <c r="NY22" s="89"/>
      <c r="NZ22" s="89"/>
      <c r="OA22" s="89"/>
      <c r="OB22" s="89"/>
      <c r="OC22" s="89"/>
      <c r="OD22" s="89"/>
      <c r="OE22" s="89"/>
      <c r="OF22" s="89"/>
      <c r="OG22" s="89"/>
      <c r="OH22" s="89"/>
      <c r="OI22" s="89"/>
      <c r="OJ22" s="89"/>
      <c r="OK22" s="89"/>
      <c r="OL22" s="89"/>
      <c r="OM22" s="89"/>
      <c r="ON22" s="89"/>
      <c r="OO22" s="89"/>
      <c r="OP22" s="89"/>
      <c r="OQ22" s="89"/>
      <c r="OR22" s="89"/>
      <c r="OS22" s="89"/>
      <c r="OT22" s="89"/>
      <c r="OU22" s="89"/>
      <c r="OV22" s="89"/>
      <c r="OW22" s="89"/>
      <c r="OX22" s="89"/>
      <c r="OY22" s="89"/>
      <c r="OZ22" s="89"/>
      <c r="PA22" s="89"/>
      <c r="PB22" s="89"/>
      <c r="PC22" s="89"/>
      <c r="PD22" s="89"/>
      <c r="PE22" s="89"/>
      <c r="PF22" s="89"/>
      <c r="PG22" s="89"/>
      <c r="PH22" s="89"/>
      <c r="PI22" s="89"/>
      <c r="PJ22" s="89"/>
      <c r="PK22" s="89"/>
      <c r="PL22" s="89"/>
      <c r="PM22" s="89"/>
      <c r="PN22" s="89"/>
      <c r="PO22" s="89"/>
      <c r="PP22" s="89"/>
      <c r="PQ22" s="89"/>
      <c r="PR22" s="89"/>
      <c r="PS22" s="89"/>
      <c r="PT22" s="89"/>
      <c r="PU22" s="89"/>
      <c r="PV22" s="89"/>
      <c r="PW22" s="89"/>
      <c r="PX22" s="89"/>
      <c r="PY22" s="89"/>
      <c r="PZ22" s="89"/>
      <c r="QA22" s="89"/>
      <c r="QB22" s="89"/>
      <c r="QC22" s="89"/>
      <c r="QD22" s="89"/>
      <c r="QE22" s="89"/>
      <c r="QF22" s="89"/>
      <c r="QG22" s="89"/>
      <c r="QH22" s="89"/>
      <c r="QI22" s="89"/>
      <c r="QJ22" s="89"/>
      <c r="QK22" s="89"/>
      <c r="QL22" s="89"/>
      <c r="QM22" s="89"/>
      <c r="QN22" s="89"/>
      <c r="QO22" s="89"/>
      <c r="QP22" s="89"/>
      <c r="QQ22" s="89"/>
      <c r="QR22" s="89"/>
      <c r="QS22" s="89"/>
      <c r="QT22" s="89"/>
      <c r="QU22" s="89"/>
      <c r="QV22" s="89"/>
      <c r="QW22" s="89"/>
      <c r="QX22" s="89"/>
      <c r="QY22" s="89"/>
      <c r="QZ22" s="89"/>
      <c r="RA22" s="89"/>
      <c r="RB22" s="89"/>
      <c r="RC22" s="89"/>
      <c r="RD22" s="89"/>
      <c r="RE22" s="89"/>
      <c r="RF22" s="89"/>
      <c r="RG22" s="89"/>
      <c r="RH22" s="89"/>
      <c r="RI22" s="89"/>
      <c r="RJ22" s="89"/>
      <c r="RK22" s="89"/>
      <c r="RL22" s="89"/>
      <c r="RM22" s="89"/>
      <c r="RN22" s="89"/>
      <c r="RO22" s="89"/>
      <c r="RP22" s="89"/>
      <c r="RQ22" s="89"/>
      <c r="RR22" s="89"/>
      <c r="RS22" s="89"/>
      <c r="RT22" s="89"/>
      <c r="RU22" s="89"/>
      <c r="RV22" s="89"/>
      <c r="RW22" s="89"/>
      <c r="RX22" s="89"/>
      <c r="RY22" s="89"/>
      <c r="RZ22" s="89"/>
      <c r="SA22" s="89"/>
      <c r="SB22" s="89"/>
      <c r="SC22" s="89"/>
      <c r="SD22" s="89"/>
      <c r="SE22" s="89"/>
      <c r="SF22" s="89"/>
      <c r="SG22" s="89"/>
      <c r="SH22" s="89"/>
      <c r="SI22" s="89"/>
      <c r="SJ22" s="89"/>
      <c r="SK22" s="89"/>
      <c r="SL22" s="89"/>
      <c r="SM22" s="89"/>
      <c r="SN22" s="89"/>
      <c r="SO22" s="89"/>
      <c r="SP22" s="89"/>
      <c r="SQ22" s="89"/>
      <c r="SR22" s="89"/>
      <c r="SS22" s="89"/>
      <c r="ST22" s="89"/>
      <c r="SU22" s="89"/>
      <c r="SV22" s="89"/>
      <c r="SW22" s="89"/>
      <c r="SX22" s="89"/>
      <c r="SY22" s="89"/>
      <c r="SZ22" s="89"/>
      <c r="TA22" s="89"/>
      <c r="TB22" s="89"/>
      <c r="TC22" s="89"/>
      <c r="TD22" s="89"/>
      <c r="TE22" s="89"/>
      <c r="TF22" s="89"/>
      <c r="TG22" s="89"/>
      <c r="TH22" s="89"/>
      <c r="TI22" s="89"/>
      <c r="TJ22" s="89"/>
      <c r="TK22" s="89"/>
      <c r="TL22" s="89"/>
      <c r="TM22" s="89"/>
      <c r="TN22" s="89"/>
      <c r="TO22" s="89"/>
      <c r="TP22" s="89"/>
      <c r="TQ22" s="89"/>
      <c r="TR22" s="89"/>
      <c r="TS22" s="89"/>
      <c r="TT22" s="89"/>
      <c r="TU22" s="89"/>
    </row>
    <row r="23" spans="1:541" s="99" customFormat="1" ht="25" customHeight="1" x14ac:dyDescent="0.45">
      <c r="A23" s="95">
        <v>20</v>
      </c>
      <c r="B23" s="94" t="s">
        <v>74</v>
      </c>
      <c r="C23" s="91">
        <f>'[7]Total Domestic Debt'!R26</f>
        <v>66164163901.639999</v>
      </c>
      <c r="D23" s="315">
        <v>66164163901.639999</v>
      </c>
      <c r="E23" s="333"/>
      <c r="F23" s="321">
        <f>Table38468634533267589378[[#This Row],[DEBT STOCK AS AT Q3]]/Table38468634533267589378[[#This Row],[DEBT STOCK AS AT Q2 ]]-1</f>
        <v>0</v>
      </c>
      <c r="G23" s="325">
        <f>Table38468634533267589378[[#This Row],[DEBT STOCK AS AT Q3]]/Table38468634533267589378[[#Totals],[DEBT STOCK AS AT Q3]]</f>
        <v>1.6367566857159611E-2</v>
      </c>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c r="IR23" s="89"/>
      <c r="IS23" s="89"/>
      <c r="IT23" s="89"/>
      <c r="IU23" s="89"/>
      <c r="IV23" s="89"/>
      <c r="IW23" s="89"/>
      <c r="IX23" s="89"/>
      <c r="IY23" s="89"/>
      <c r="IZ23" s="89"/>
      <c r="JA23" s="89"/>
      <c r="JB23" s="89"/>
      <c r="JC23" s="89"/>
      <c r="JD23" s="89"/>
      <c r="JE23" s="89"/>
      <c r="JF23" s="89"/>
      <c r="JG23" s="89"/>
      <c r="JH23" s="89"/>
      <c r="JI23" s="89"/>
      <c r="JJ23" s="89"/>
      <c r="JK23" s="89"/>
      <c r="JL23" s="89"/>
      <c r="JM23" s="89"/>
      <c r="JN23" s="89"/>
      <c r="JO23" s="89"/>
      <c r="JP23" s="89"/>
      <c r="JQ23" s="89"/>
      <c r="JR23" s="89"/>
      <c r="JS23" s="89"/>
      <c r="JT23" s="89"/>
      <c r="JU23" s="89"/>
      <c r="JV23" s="89"/>
      <c r="JW23" s="89"/>
      <c r="JX23" s="89"/>
      <c r="JY23" s="89"/>
      <c r="JZ23" s="89"/>
      <c r="KA23" s="89"/>
      <c r="KB23" s="89"/>
      <c r="KC23" s="89"/>
      <c r="KD23" s="89"/>
      <c r="KE23" s="89"/>
      <c r="KF23" s="89"/>
      <c r="KG23" s="89"/>
      <c r="KH23" s="89"/>
      <c r="KI23" s="89"/>
      <c r="KJ23" s="89"/>
      <c r="KK23" s="89"/>
      <c r="KL23" s="89"/>
      <c r="KM23" s="89"/>
      <c r="KN23" s="89"/>
      <c r="KO23" s="89"/>
      <c r="KP23" s="89"/>
      <c r="KQ23" s="89"/>
      <c r="KR23" s="89"/>
      <c r="KS23" s="89"/>
      <c r="KT23" s="89"/>
      <c r="KU23" s="89"/>
      <c r="KV23" s="89"/>
      <c r="KW23" s="89"/>
      <c r="KX23" s="89"/>
      <c r="KY23" s="89"/>
      <c r="KZ23" s="89"/>
      <c r="LA23" s="89"/>
      <c r="LB23" s="89"/>
      <c r="LC23" s="89"/>
      <c r="LD23" s="89"/>
      <c r="LE23" s="89"/>
      <c r="LF23" s="89"/>
      <c r="LG23" s="89"/>
      <c r="LH23" s="89"/>
      <c r="LI23" s="89"/>
      <c r="LJ23" s="89"/>
      <c r="LK23" s="89"/>
      <c r="LL23" s="89"/>
      <c r="LM23" s="89"/>
      <c r="LN23" s="89"/>
      <c r="LO23" s="89"/>
      <c r="LP23" s="89"/>
      <c r="LQ23" s="89"/>
      <c r="LR23" s="89"/>
      <c r="LS23" s="89"/>
      <c r="LT23" s="89"/>
      <c r="LU23" s="89"/>
      <c r="LV23" s="89"/>
      <c r="LW23" s="89"/>
      <c r="LX23" s="89"/>
      <c r="LY23" s="89"/>
      <c r="LZ23" s="89"/>
      <c r="MA23" s="89"/>
      <c r="MB23" s="89"/>
      <c r="MC23" s="89"/>
      <c r="MD23" s="89"/>
      <c r="ME23" s="89"/>
      <c r="MF23" s="89"/>
      <c r="MG23" s="89"/>
      <c r="MH23" s="89"/>
      <c r="MI23" s="89"/>
      <c r="MJ23" s="89"/>
      <c r="MK23" s="89"/>
      <c r="ML23" s="89"/>
      <c r="MM23" s="89"/>
      <c r="MN23" s="89"/>
      <c r="MO23" s="89"/>
      <c r="MP23" s="89"/>
      <c r="MQ23" s="89"/>
      <c r="MR23" s="89"/>
      <c r="MS23" s="89"/>
      <c r="MT23" s="89"/>
      <c r="MU23" s="89"/>
      <c r="MV23" s="89"/>
      <c r="MW23" s="89"/>
      <c r="MX23" s="89"/>
      <c r="MY23" s="89"/>
      <c r="MZ23" s="89"/>
      <c r="NA23" s="89"/>
      <c r="NB23" s="89"/>
      <c r="NC23" s="89"/>
      <c r="ND23" s="89"/>
      <c r="NE23" s="89"/>
      <c r="NF23" s="89"/>
      <c r="NG23" s="89"/>
      <c r="NH23" s="89"/>
      <c r="NI23" s="89"/>
      <c r="NJ23" s="89"/>
      <c r="NK23" s="89"/>
      <c r="NL23" s="89"/>
      <c r="NM23" s="89"/>
      <c r="NN23" s="89"/>
      <c r="NO23" s="89"/>
      <c r="NP23" s="89"/>
      <c r="NQ23" s="89"/>
      <c r="NR23" s="89"/>
      <c r="NS23" s="89"/>
      <c r="NT23" s="89"/>
      <c r="NU23" s="89"/>
      <c r="NV23" s="89"/>
      <c r="NW23" s="89"/>
      <c r="NX23" s="89"/>
      <c r="NY23" s="89"/>
      <c r="NZ23" s="89"/>
      <c r="OA23" s="89"/>
      <c r="OB23" s="89"/>
      <c r="OC23" s="89"/>
      <c r="OD23" s="89"/>
      <c r="OE23" s="89"/>
      <c r="OF23" s="89"/>
      <c r="OG23" s="89"/>
      <c r="OH23" s="89"/>
      <c r="OI23" s="89"/>
      <c r="OJ23" s="89"/>
      <c r="OK23" s="89"/>
      <c r="OL23" s="89"/>
      <c r="OM23" s="89"/>
      <c r="ON23" s="89"/>
      <c r="OO23" s="89"/>
      <c r="OP23" s="89"/>
      <c r="OQ23" s="89"/>
      <c r="OR23" s="89"/>
      <c r="OS23" s="89"/>
      <c r="OT23" s="89"/>
      <c r="OU23" s="89"/>
      <c r="OV23" s="89"/>
      <c r="OW23" s="89"/>
      <c r="OX23" s="89"/>
      <c r="OY23" s="89"/>
      <c r="OZ23" s="89"/>
      <c r="PA23" s="89"/>
      <c r="PB23" s="89"/>
      <c r="PC23" s="89"/>
      <c r="PD23" s="89"/>
      <c r="PE23" s="89"/>
      <c r="PF23" s="89"/>
      <c r="PG23" s="89"/>
      <c r="PH23" s="89"/>
      <c r="PI23" s="89"/>
      <c r="PJ23" s="89"/>
      <c r="PK23" s="89"/>
      <c r="PL23" s="89"/>
      <c r="PM23" s="89"/>
      <c r="PN23" s="89"/>
      <c r="PO23" s="89"/>
      <c r="PP23" s="89"/>
      <c r="PQ23" s="89"/>
      <c r="PR23" s="89"/>
      <c r="PS23" s="89"/>
      <c r="PT23" s="89"/>
      <c r="PU23" s="89"/>
      <c r="PV23" s="89"/>
      <c r="PW23" s="89"/>
      <c r="PX23" s="89"/>
      <c r="PY23" s="89"/>
      <c r="PZ23" s="89"/>
      <c r="QA23" s="89"/>
      <c r="QB23" s="89"/>
      <c r="QC23" s="89"/>
      <c r="QD23" s="89"/>
      <c r="QE23" s="89"/>
      <c r="QF23" s="89"/>
      <c r="QG23" s="89"/>
      <c r="QH23" s="89"/>
      <c r="QI23" s="89"/>
      <c r="QJ23" s="89"/>
      <c r="QK23" s="89"/>
      <c r="QL23" s="89"/>
      <c r="QM23" s="89"/>
      <c r="QN23" s="89"/>
      <c r="QO23" s="89"/>
      <c r="QP23" s="89"/>
      <c r="QQ23" s="89"/>
      <c r="QR23" s="89"/>
      <c r="QS23" s="89"/>
      <c r="QT23" s="89"/>
      <c r="QU23" s="89"/>
      <c r="QV23" s="89"/>
      <c r="QW23" s="89"/>
      <c r="QX23" s="89"/>
      <c r="QY23" s="89"/>
      <c r="QZ23" s="89"/>
      <c r="RA23" s="89"/>
      <c r="RB23" s="89"/>
      <c r="RC23" s="89"/>
      <c r="RD23" s="89"/>
      <c r="RE23" s="89"/>
      <c r="RF23" s="89"/>
      <c r="RG23" s="89"/>
      <c r="RH23" s="89"/>
      <c r="RI23" s="89"/>
      <c r="RJ23" s="89"/>
      <c r="RK23" s="89"/>
      <c r="RL23" s="89"/>
      <c r="RM23" s="89"/>
      <c r="RN23" s="89"/>
      <c r="RO23" s="89"/>
      <c r="RP23" s="89"/>
      <c r="RQ23" s="89"/>
      <c r="RR23" s="89"/>
      <c r="RS23" s="89"/>
      <c r="RT23" s="89"/>
      <c r="RU23" s="89"/>
      <c r="RV23" s="89"/>
      <c r="RW23" s="89"/>
      <c r="RX23" s="89"/>
      <c r="RY23" s="89"/>
      <c r="RZ23" s="89"/>
      <c r="SA23" s="89"/>
      <c r="SB23" s="89"/>
      <c r="SC23" s="89"/>
      <c r="SD23" s="89"/>
      <c r="SE23" s="89"/>
      <c r="SF23" s="89"/>
      <c r="SG23" s="89"/>
      <c r="SH23" s="89"/>
      <c r="SI23" s="89"/>
      <c r="SJ23" s="89"/>
      <c r="SK23" s="89"/>
      <c r="SL23" s="89"/>
      <c r="SM23" s="89"/>
      <c r="SN23" s="89"/>
      <c r="SO23" s="89"/>
      <c r="SP23" s="89"/>
      <c r="SQ23" s="89"/>
      <c r="SR23" s="89"/>
      <c r="SS23" s="89"/>
      <c r="ST23" s="89"/>
      <c r="SU23" s="89"/>
      <c r="SV23" s="89"/>
      <c r="SW23" s="89"/>
      <c r="SX23" s="89"/>
      <c r="SY23" s="89"/>
      <c r="SZ23" s="89"/>
      <c r="TA23" s="89"/>
      <c r="TB23" s="89"/>
      <c r="TC23" s="89"/>
      <c r="TD23" s="89"/>
      <c r="TE23" s="89"/>
      <c r="TF23" s="89"/>
      <c r="TG23" s="89"/>
      <c r="TH23" s="89"/>
      <c r="TI23" s="89"/>
      <c r="TJ23" s="89"/>
      <c r="TK23" s="89"/>
      <c r="TL23" s="89"/>
      <c r="TM23" s="89"/>
      <c r="TN23" s="89"/>
      <c r="TO23" s="89"/>
      <c r="TP23" s="89"/>
      <c r="TQ23" s="89"/>
      <c r="TR23" s="89"/>
      <c r="TS23" s="89"/>
      <c r="TT23" s="89"/>
      <c r="TU23" s="89"/>
    </row>
    <row r="24" spans="1:541" s="100" customFormat="1" ht="25" customHeight="1" x14ac:dyDescent="0.45">
      <c r="A24" s="95">
        <v>21</v>
      </c>
      <c r="B24" s="94" t="s">
        <v>73</v>
      </c>
      <c r="C24" s="91">
        <f>'[7]Total Domestic Debt'!R27</f>
        <v>59188080839.300003</v>
      </c>
      <c r="D24" s="315">
        <v>59598378104.629997</v>
      </c>
      <c r="E24" s="333"/>
      <c r="F24" s="321">
        <f>Table38468634533267589378[[#This Row],[DEBT STOCK AS AT Q3]]/Table38468634533267589378[[#This Row],[DEBT STOCK AS AT Q2 ]]-1</f>
        <v>-6.8843696486116102E-3</v>
      </c>
      <c r="G24" s="325">
        <f>Table38468634533267589378[[#This Row],[DEBT STOCK AS AT Q3]]/Table38468634533267589378[[#Totals],[DEBT STOCK AS AT Q3]]</f>
        <v>1.4641836504189511E-2</v>
      </c>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c r="IR24" s="89"/>
      <c r="IS24" s="89"/>
      <c r="IT24" s="89"/>
      <c r="IU24" s="89"/>
      <c r="IV24" s="89"/>
      <c r="IW24" s="89"/>
      <c r="IX24" s="89"/>
      <c r="IY24" s="89"/>
      <c r="IZ24" s="89"/>
      <c r="JA24" s="89"/>
      <c r="JB24" s="89"/>
      <c r="JC24" s="89"/>
      <c r="JD24" s="89"/>
      <c r="JE24" s="89"/>
      <c r="JF24" s="89"/>
      <c r="JG24" s="89"/>
      <c r="JH24" s="89"/>
      <c r="JI24" s="89"/>
      <c r="JJ24" s="89"/>
      <c r="JK24" s="89"/>
      <c r="JL24" s="89"/>
      <c r="JM24" s="89"/>
      <c r="JN24" s="89"/>
      <c r="JO24" s="89"/>
      <c r="JP24" s="89"/>
      <c r="JQ24" s="89"/>
      <c r="JR24" s="89"/>
      <c r="JS24" s="89"/>
      <c r="JT24" s="89"/>
      <c r="JU24" s="89"/>
      <c r="JV24" s="89"/>
      <c r="JW24" s="89"/>
      <c r="JX24" s="89"/>
      <c r="JY24" s="89"/>
      <c r="JZ24" s="89"/>
      <c r="KA24" s="89"/>
      <c r="KB24" s="89"/>
      <c r="KC24" s="89"/>
      <c r="KD24" s="89"/>
      <c r="KE24" s="89"/>
      <c r="KF24" s="89"/>
      <c r="KG24" s="89"/>
      <c r="KH24" s="89"/>
      <c r="KI24" s="89"/>
      <c r="KJ24" s="89"/>
      <c r="KK24" s="89"/>
      <c r="KL24" s="89"/>
      <c r="KM24" s="89"/>
      <c r="KN24" s="89"/>
      <c r="KO24" s="89"/>
      <c r="KP24" s="89"/>
      <c r="KQ24" s="89"/>
      <c r="KR24" s="89"/>
      <c r="KS24" s="89"/>
      <c r="KT24" s="89"/>
      <c r="KU24" s="89"/>
      <c r="KV24" s="89"/>
      <c r="KW24" s="89"/>
      <c r="KX24" s="89"/>
      <c r="KY24" s="89"/>
      <c r="KZ24" s="89"/>
      <c r="LA24" s="89"/>
      <c r="LB24" s="89"/>
      <c r="LC24" s="89"/>
      <c r="LD24" s="89"/>
      <c r="LE24" s="89"/>
      <c r="LF24" s="89"/>
      <c r="LG24" s="89"/>
      <c r="LH24" s="89"/>
      <c r="LI24" s="89"/>
      <c r="LJ24" s="89"/>
      <c r="LK24" s="89"/>
      <c r="LL24" s="89"/>
      <c r="LM24" s="89"/>
      <c r="LN24" s="89"/>
      <c r="LO24" s="89"/>
      <c r="LP24" s="89"/>
      <c r="LQ24" s="89"/>
      <c r="LR24" s="89"/>
      <c r="LS24" s="89"/>
      <c r="LT24" s="89"/>
      <c r="LU24" s="89"/>
      <c r="LV24" s="89"/>
      <c r="LW24" s="89"/>
      <c r="LX24" s="89"/>
      <c r="LY24" s="89"/>
      <c r="LZ24" s="89"/>
      <c r="MA24" s="89"/>
      <c r="MB24" s="89"/>
      <c r="MC24" s="89"/>
      <c r="MD24" s="89"/>
      <c r="ME24" s="89"/>
      <c r="MF24" s="89"/>
      <c r="MG24" s="89"/>
      <c r="MH24" s="89"/>
      <c r="MI24" s="89"/>
      <c r="MJ24" s="89"/>
      <c r="MK24" s="89"/>
      <c r="ML24" s="89"/>
      <c r="MM24" s="89"/>
      <c r="MN24" s="89"/>
      <c r="MO24" s="89"/>
      <c r="MP24" s="89"/>
      <c r="MQ24" s="89"/>
      <c r="MR24" s="89"/>
      <c r="MS24" s="89"/>
      <c r="MT24" s="89"/>
      <c r="MU24" s="89"/>
      <c r="MV24" s="89"/>
      <c r="MW24" s="89"/>
      <c r="MX24" s="89"/>
      <c r="MY24" s="89"/>
      <c r="MZ24" s="89"/>
      <c r="NA24" s="89"/>
      <c r="NB24" s="89"/>
      <c r="NC24" s="89"/>
      <c r="ND24" s="89"/>
      <c r="NE24" s="89"/>
      <c r="NF24" s="89"/>
      <c r="NG24" s="89"/>
      <c r="NH24" s="89"/>
      <c r="NI24" s="89"/>
      <c r="NJ24" s="89"/>
      <c r="NK24" s="89"/>
      <c r="NL24" s="89"/>
      <c r="NM24" s="89"/>
      <c r="NN24" s="89"/>
      <c r="NO24" s="89"/>
      <c r="NP24" s="89"/>
      <c r="NQ24" s="89"/>
      <c r="NR24" s="89"/>
      <c r="NS24" s="89"/>
      <c r="NT24" s="89"/>
      <c r="NU24" s="89"/>
      <c r="NV24" s="89"/>
      <c r="NW24" s="89"/>
      <c r="NX24" s="89"/>
      <c r="NY24" s="89"/>
      <c r="NZ24" s="89"/>
      <c r="OA24" s="89"/>
      <c r="OB24" s="89"/>
      <c r="OC24" s="89"/>
      <c r="OD24" s="89"/>
      <c r="OE24" s="89"/>
      <c r="OF24" s="89"/>
      <c r="OG24" s="89"/>
      <c r="OH24" s="89"/>
      <c r="OI24" s="89"/>
      <c r="OJ24" s="89"/>
      <c r="OK24" s="89"/>
      <c r="OL24" s="89"/>
      <c r="OM24" s="89"/>
      <c r="ON24" s="89"/>
      <c r="OO24" s="89"/>
      <c r="OP24" s="89"/>
      <c r="OQ24" s="89"/>
      <c r="OR24" s="89"/>
      <c r="OS24" s="89"/>
      <c r="OT24" s="89"/>
      <c r="OU24" s="89"/>
      <c r="OV24" s="89"/>
      <c r="OW24" s="89"/>
      <c r="OX24" s="89"/>
      <c r="OY24" s="89"/>
      <c r="OZ24" s="89"/>
      <c r="PA24" s="89"/>
      <c r="PB24" s="89"/>
      <c r="PC24" s="89"/>
      <c r="PD24" s="89"/>
      <c r="PE24" s="89"/>
      <c r="PF24" s="89"/>
      <c r="PG24" s="89"/>
      <c r="PH24" s="89"/>
      <c r="PI24" s="89"/>
      <c r="PJ24" s="89"/>
      <c r="PK24" s="89"/>
      <c r="PL24" s="89"/>
      <c r="PM24" s="89"/>
      <c r="PN24" s="89"/>
      <c r="PO24" s="89"/>
      <c r="PP24" s="89"/>
      <c r="PQ24" s="89"/>
      <c r="PR24" s="89"/>
      <c r="PS24" s="89"/>
      <c r="PT24" s="89"/>
      <c r="PU24" s="89"/>
      <c r="PV24" s="89"/>
      <c r="PW24" s="89"/>
      <c r="PX24" s="89"/>
      <c r="PY24" s="89"/>
      <c r="PZ24" s="89"/>
      <c r="QA24" s="89"/>
      <c r="QB24" s="89"/>
      <c r="QC24" s="89"/>
      <c r="QD24" s="89"/>
      <c r="QE24" s="89"/>
      <c r="QF24" s="89"/>
      <c r="QG24" s="89"/>
      <c r="QH24" s="89"/>
      <c r="QI24" s="89"/>
      <c r="QJ24" s="89"/>
      <c r="QK24" s="89"/>
      <c r="QL24" s="89"/>
      <c r="QM24" s="89"/>
      <c r="QN24" s="89"/>
      <c r="QO24" s="89"/>
      <c r="QP24" s="89"/>
      <c r="QQ24" s="89"/>
      <c r="QR24" s="89"/>
      <c r="QS24" s="89"/>
      <c r="QT24" s="89"/>
      <c r="QU24" s="89"/>
      <c r="QV24" s="89"/>
      <c r="QW24" s="89"/>
      <c r="QX24" s="89"/>
      <c r="QY24" s="89"/>
      <c r="QZ24" s="89"/>
      <c r="RA24" s="89"/>
      <c r="RB24" s="89"/>
      <c r="RC24" s="89"/>
      <c r="RD24" s="89"/>
      <c r="RE24" s="89"/>
      <c r="RF24" s="89"/>
      <c r="RG24" s="89"/>
      <c r="RH24" s="89"/>
      <c r="RI24" s="89"/>
      <c r="RJ24" s="89"/>
      <c r="RK24" s="89"/>
      <c r="RL24" s="89"/>
      <c r="RM24" s="89"/>
      <c r="RN24" s="89"/>
      <c r="RO24" s="89"/>
      <c r="RP24" s="89"/>
      <c r="RQ24" s="89"/>
      <c r="RR24" s="89"/>
      <c r="RS24" s="89"/>
      <c r="RT24" s="89"/>
      <c r="RU24" s="89"/>
      <c r="RV24" s="89"/>
      <c r="RW24" s="89"/>
      <c r="RX24" s="89"/>
      <c r="RY24" s="89"/>
      <c r="RZ24" s="89"/>
      <c r="SA24" s="89"/>
      <c r="SB24" s="89"/>
      <c r="SC24" s="89"/>
      <c r="SD24" s="89"/>
      <c r="SE24" s="89"/>
      <c r="SF24" s="89"/>
      <c r="SG24" s="89"/>
      <c r="SH24" s="89"/>
      <c r="SI24" s="89"/>
      <c r="SJ24" s="89"/>
      <c r="SK24" s="89"/>
      <c r="SL24" s="89"/>
      <c r="SM24" s="89"/>
      <c r="SN24" s="89"/>
      <c r="SO24" s="89"/>
      <c r="SP24" s="89"/>
      <c r="SQ24" s="89"/>
      <c r="SR24" s="89"/>
      <c r="SS24" s="89"/>
      <c r="ST24" s="89"/>
      <c r="SU24" s="89"/>
      <c r="SV24" s="89"/>
      <c r="SW24" s="89"/>
      <c r="SX24" s="89"/>
      <c r="SY24" s="89"/>
      <c r="SZ24" s="89"/>
      <c r="TA24" s="89"/>
      <c r="TB24" s="89"/>
      <c r="TC24" s="89"/>
      <c r="TD24" s="89"/>
      <c r="TE24" s="89"/>
      <c r="TF24" s="89"/>
      <c r="TG24" s="89"/>
      <c r="TH24" s="89"/>
      <c r="TI24" s="89"/>
      <c r="TJ24" s="89"/>
      <c r="TK24" s="89"/>
      <c r="TL24" s="89"/>
      <c r="TM24" s="89"/>
      <c r="TN24" s="89"/>
      <c r="TO24" s="89"/>
      <c r="TP24" s="89"/>
      <c r="TQ24" s="89"/>
      <c r="TR24" s="89"/>
      <c r="TS24" s="89"/>
      <c r="TT24" s="89"/>
      <c r="TU24" s="89"/>
    </row>
    <row r="25" spans="1:541" s="102" customFormat="1" ht="25" customHeight="1" x14ac:dyDescent="0.45">
      <c r="A25" s="95">
        <v>22</v>
      </c>
      <c r="B25" s="94" t="s">
        <v>72</v>
      </c>
      <c r="C25" s="91">
        <f>'[7]Total Domestic Debt'!R28</f>
        <v>123436748898.43004</v>
      </c>
      <c r="D25" s="315">
        <v>105135912916.85001</v>
      </c>
      <c r="E25" s="333"/>
      <c r="F25" s="321">
        <f>Table38468634533267589378[[#This Row],[DEBT STOCK AS AT Q3]]/Table38468634533267589378[[#This Row],[DEBT STOCK AS AT Q2 ]]-1</f>
        <v>0.17406836040938556</v>
      </c>
      <c r="G25" s="325">
        <f>Table38468634533267589378[[#This Row],[DEBT STOCK AS AT Q3]]/Table38468634533267589378[[#Totals],[DEBT STOCK AS AT Q3]]</f>
        <v>3.053555158996573E-2</v>
      </c>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c r="EQ25" s="89"/>
      <c r="ER25" s="89"/>
      <c r="ES25" s="89"/>
      <c r="ET25" s="89"/>
      <c r="EU25" s="89"/>
      <c r="EV25" s="89"/>
      <c r="EW25" s="89"/>
      <c r="EX25" s="89"/>
      <c r="EY25" s="89"/>
      <c r="EZ25" s="89"/>
      <c r="FA25" s="89"/>
      <c r="FB25" s="89"/>
      <c r="FC25" s="89"/>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c r="IR25" s="89"/>
      <c r="IS25" s="89"/>
      <c r="IT25" s="89"/>
      <c r="IU25" s="89"/>
      <c r="IV25" s="89"/>
      <c r="IW25" s="89"/>
      <c r="IX25" s="89"/>
      <c r="IY25" s="89"/>
      <c r="IZ25" s="89"/>
      <c r="JA25" s="89"/>
      <c r="JB25" s="89"/>
      <c r="JC25" s="89"/>
      <c r="JD25" s="89"/>
      <c r="JE25" s="89"/>
      <c r="JF25" s="89"/>
      <c r="JG25" s="89"/>
      <c r="JH25" s="89"/>
      <c r="JI25" s="89"/>
      <c r="JJ25" s="89"/>
      <c r="JK25" s="89"/>
      <c r="JL25" s="89"/>
      <c r="JM25" s="89"/>
      <c r="JN25" s="89"/>
      <c r="JO25" s="89"/>
      <c r="JP25" s="89"/>
      <c r="JQ25" s="89"/>
      <c r="JR25" s="89"/>
      <c r="JS25" s="89"/>
      <c r="JT25" s="89"/>
      <c r="JU25" s="89"/>
      <c r="JV25" s="89"/>
      <c r="JW25" s="89"/>
      <c r="JX25" s="89"/>
      <c r="JY25" s="89"/>
      <c r="JZ25" s="89"/>
      <c r="KA25" s="89"/>
      <c r="KB25" s="89"/>
      <c r="KC25" s="89"/>
      <c r="KD25" s="89"/>
      <c r="KE25" s="89"/>
      <c r="KF25" s="89"/>
      <c r="KG25" s="89"/>
      <c r="KH25" s="89"/>
      <c r="KI25" s="89"/>
      <c r="KJ25" s="89"/>
      <c r="KK25" s="89"/>
      <c r="KL25" s="89"/>
      <c r="KM25" s="89"/>
      <c r="KN25" s="89"/>
      <c r="KO25" s="89"/>
      <c r="KP25" s="89"/>
      <c r="KQ25" s="89"/>
      <c r="KR25" s="89"/>
      <c r="KS25" s="89"/>
      <c r="KT25" s="89"/>
      <c r="KU25" s="89"/>
      <c r="KV25" s="89"/>
      <c r="KW25" s="89"/>
      <c r="KX25" s="89"/>
      <c r="KY25" s="89"/>
      <c r="KZ25" s="89"/>
      <c r="LA25" s="89"/>
      <c r="LB25" s="89"/>
      <c r="LC25" s="89"/>
      <c r="LD25" s="89"/>
      <c r="LE25" s="89"/>
      <c r="LF25" s="89"/>
      <c r="LG25" s="89"/>
      <c r="LH25" s="89"/>
      <c r="LI25" s="89"/>
      <c r="LJ25" s="89"/>
      <c r="LK25" s="89"/>
      <c r="LL25" s="89"/>
      <c r="LM25" s="89"/>
      <c r="LN25" s="89"/>
      <c r="LO25" s="89"/>
      <c r="LP25" s="89"/>
      <c r="LQ25" s="89"/>
      <c r="LR25" s="89"/>
      <c r="LS25" s="89"/>
      <c r="LT25" s="89"/>
      <c r="LU25" s="89"/>
      <c r="LV25" s="89"/>
      <c r="LW25" s="89"/>
      <c r="LX25" s="89"/>
      <c r="LY25" s="89"/>
      <c r="LZ25" s="89"/>
      <c r="MA25" s="89"/>
      <c r="MB25" s="89"/>
      <c r="MC25" s="89"/>
      <c r="MD25" s="89"/>
      <c r="ME25" s="89"/>
      <c r="MF25" s="89"/>
      <c r="MG25" s="89"/>
      <c r="MH25" s="89"/>
      <c r="MI25" s="89"/>
      <c r="MJ25" s="89"/>
      <c r="MK25" s="89"/>
      <c r="ML25" s="89"/>
      <c r="MM25" s="89"/>
      <c r="MN25" s="89"/>
      <c r="MO25" s="89"/>
      <c r="MP25" s="89"/>
      <c r="MQ25" s="89"/>
      <c r="MR25" s="89"/>
      <c r="MS25" s="89"/>
      <c r="MT25" s="89"/>
      <c r="MU25" s="89"/>
      <c r="MV25" s="89"/>
      <c r="MW25" s="89"/>
      <c r="MX25" s="89"/>
      <c r="MY25" s="89"/>
      <c r="MZ25" s="89"/>
      <c r="NA25" s="89"/>
      <c r="NB25" s="89"/>
      <c r="NC25" s="89"/>
      <c r="ND25" s="89"/>
      <c r="NE25" s="89"/>
      <c r="NF25" s="89"/>
      <c r="NG25" s="89"/>
      <c r="NH25" s="89"/>
      <c r="NI25" s="89"/>
      <c r="NJ25" s="89"/>
      <c r="NK25" s="89"/>
      <c r="NL25" s="89"/>
      <c r="NM25" s="89"/>
      <c r="NN25" s="89"/>
      <c r="NO25" s="89"/>
      <c r="NP25" s="89"/>
      <c r="NQ25" s="89"/>
      <c r="NR25" s="89"/>
      <c r="NS25" s="89"/>
      <c r="NT25" s="89"/>
      <c r="NU25" s="89"/>
      <c r="NV25" s="89"/>
      <c r="NW25" s="89"/>
      <c r="NX25" s="89"/>
      <c r="NY25" s="89"/>
      <c r="NZ25" s="89"/>
      <c r="OA25" s="89"/>
      <c r="OB25" s="89"/>
      <c r="OC25" s="89"/>
      <c r="OD25" s="89"/>
      <c r="OE25" s="89"/>
      <c r="OF25" s="89"/>
      <c r="OG25" s="89"/>
      <c r="OH25" s="89"/>
      <c r="OI25" s="89"/>
      <c r="OJ25" s="89"/>
      <c r="OK25" s="89"/>
      <c r="OL25" s="89"/>
      <c r="OM25" s="89"/>
      <c r="ON25" s="89"/>
      <c r="OO25" s="89"/>
      <c r="OP25" s="89"/>
      <c r="OQ25" s="89"/>
      <c r="OR25" s="89"/>
      <c r="OS25" s="89"/>
      <c r="OT25" s="89"/>
      <c r="OU25" s="89"/>
      <c r="OV25" s="89"/>
      <c r="OW25" s="89"/>
      <c r="OX25" s="89"/>
      <c r="OY25" s="89"/>
      <c r="OZ25" s="89"/>
      <c r="PA25" s="89"/>
      <c r="PB25" s="89"/>
      <c r="PC25" s="89"/>
      <c r="PD25" s="89"/>
      <c r="PE25" s="89"/>
      <c r="PF25" s="89"/>
      <c r="PG25" s="89"/>
      <c r="PH25" s="89"/>
      <c r="PI25" s="89"/>
      <c r="PJ25" s="89"/>
      <c r="PK25" s="89"/>
      <c r="PL25" s="89"/>
      <c r="PM25" s="89"/>
      <c r="PN25" s="89"/>
      <c r="PO25" s="89"/>
      <c r="PP25" s="89"/>
      <c r="PQ25" s="89"/>
      <c r="PR25" s="89"/>
      <c r="PS25" s="89"/>
      <c r="PT25" s="89"/>
      <c r="PU25" s="89"/>
      <c r="PV25" s="89"/>
      <c r="PW25" s="89"/>
      <c r="PX25" s="89"/>
      <c r="PY25" s="89"/>
      <c r="PZ25" s="89"/>
      <c r="QA25" s="89"/>
      <c r="QB25" s="89"/>
      <c r="QC25" s="89"/>
      <c r="QD25" s="89"/>
      <c r="QE25" s="89"/>
      <c r="QF25" s="89"/>
      <c r="QG25" s="89"/>
      <c r="QH25" s="89"/>
      <c r="QI25" s="89"/>
      <c r="QJ25" s="89"/>
      <c r="QK25" s="89"/>
      <c r="QL25" s="89"/>
      <c r="QM25" s="89"/>
      <c r="QN25" s="89"/>
      <c r="QO25" s="89"/>
      <c r="QP25" s="89"/>
      <c r="QQ25" s="89"/>
      <c r="QR25" s="89"/>
      <c r="QS25" s="89"/>
      <c r="QT25" s="89"/>
      <c r="QU25" s="89"/>
      <c r="QV25" s="89"/>
      <c r="QW25" s="89"/>
      <c r="QX25" s="89"/>
      <c r="QY25" s="89"/>
      <c r="QZ25" s="89"/>
      <c r="RA25" s="89"/>
      <c r="RB25" s="89"/>
      <c r="RC25" s="89"/>
      <c r="RD25" s="89"/>
      <c r="RE25" s="89"/>
      <c r="RF25" s="89"/>
      <c r="RG25" s="89"/>
      <c r="RH25" s="89"/>
      <c r="RI25" s="89"/>
      <c r="RJ25" s="89"/>
      <c r="RK25" s="89"/>
      <c r="RL25" s="89"/>
      <c r="RM25" s="89"/>
      <c r="RN25" s="89"/>
      <c r="RO25" s="89"/>
      <c r="RP25" s="89"/>
      <c r="RQ25" s="89"/>
      <c r="RR25" s="89"/>
      <c r="RS25" s="89"/>
      <c r="RT25" s="89"/>
      <c r="RU25" s="89"/>
      <c r="RV25" s="89"/>
      <c r="RW25" s="89"/>
      <c r="RX25" s="89"/>
      <c r="RY25" s="89"/>
      <c r="RZ25" s="89"/>
      <c r="SA25" s="89"/>
      <c r="SB25" s="89"/>
      <c r="SC25" s="89"/>
      <c r="SD25" s="89"/>
      <c r="SE25" s="89"/>
      <c r="SF25" s="89"/>
      <c r="SG25" s="89"/>
      <c r="SH25" s="89"/>
      <c r="SI25" s="89"/>
      <c r="SJ25" s="89"/>
      <c r="SK25" s="89"/>
      <c r="SL25" s="89"/>
      <c r="SM25" s="89"/>
      <c r="SN25" s="89"/>
      <c r="SO25" s="89"/>
      <c r="SP25" s="89"/>
      <c r="SQ25" s="89"/>
      <c r="SR25" s="89"/>
      <c r="SS25" s="89"/>
      <c r="ST25" s="89"/>
      <c r="SU25" s="89"/>
      <c r="SV25" s="89"/>
      <c r="SW25" s="89"/>
      <c r="SX25" s="89"/>
      <c r="SY25" s="89"/>
      <c r="SZ25" s="89"/>
      <c r="TA25" s="89"/>
      <c r="TB25" s="89"/>
      <c r="TC25" s="89"/>
      <c r="TD25" s="89"/>
      <c r="TE25" s="89"/>
      <c r="TF25" s="89"/>
      <c r="TG25" s="89"/>
      <c r="TH25" s="89"/>
      <c r="TI25" s="89"/>
      <c r="TJ25" s="89"/>
      <c r="TK25" s="89"/>
      <c r="TL25" s="89"/>
      <c r="TM25" s="89"/>
      <c r="TN25" s="89"/>
      <c r="TO25" s="89"/>
      <c r="TP25" s="89"/>
      <c r="TQ25" s="89"/>
      <c r="TR25" s="89"/>
      <c r="TS25" s="89"/>
      <c r="TT25" s="89"/>
      <c r="TU25" s="89"/>
    </row>
    <row r="26" spans="1:541" s="100" customFormat="1" ht="25" customHeight="1" x14ac:dyDescent="0.45">
      <c r="A26" s="95">
        <v>23</v>
      </c>
      <c r="B26" s="94" t="s">
        <v>71</v>
      </c>
      <c r="C26" s="91">
        <f>'[7]Total Domestic Debt'!R29</f>
        <v>63177349538.893005</v>
      </c>
      <c r="D26" s="315">
        <v>61335531821.693008</v>
      </c>
      <c r="E26" s="333"/>
      <c r="F26" s="321">
        <f>Table38468634533267589378[[#This Row],[DEBT STOCK AS AT Q3]]/Table38468634533267589378[[#This Row],[DEBT STOCK AS AT Q2 ]]-1</f>
        <v>3.0028560322168607E-2</v>
      </c>
      <c r="G26" s="325">
        <f>Table38468634533267589378[[#This Row],[DEBT STOCK AS AT Q3]]/Table38468634533267589378[[#Totals],[DEBT STOCK AS AT Q3]]</f>
        <v>1.5628694318169146E-2</v>
      </c>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c r="IR26" s="89"/>
      <c r="IS26" s="89"/>
      <c r="IT26" s="89"/>
      <c r="IU26" s="89"/>
      <c r="IV26" s="89"/>
      <c r="IW26" s="89"/>
      <c r="IX26" s="89"/>
      <c r="IY26" s="89"/>
      <c r="IZ26" s="89"/>
      <c r="JA26" s="89"/>
      <c r="JB26" s="89"/>
      <c r="JC26" s="89"/>
      <c r="JD26" s="89"/>
      <c r="JE26" s="89"/>
      <c r="JF26" s="89"/>
      <c r="JG26" s="89"/>
      <c r="JH26" s="89"/>
      <c r="JI26" s="89"/>
      <c r="JJ26" s="89"/>
      <c r="JK26" s="89"/>
      <c r="JL26" s="89"/>
      <c r="JM26" s="89"/>
      <c r="JN26" s="89"/>
      <c r="JO26" s="89"/>
      <c r="JP26" s="89"/>
      <c r="JQ26" s="89"/>
      <c r="JR26" s="89"/>
      <c r="JS26" s="89"/>
      <c r="JT26" s="89"/>
      <c r="JU26" s="89"/>
      <c r="JV26" s="89"/>
      <c r="JW26" s="89"/>
      <c r="JX26" s="89"/>
      <c r="JY26" s="89"/>
      <c r="JZ26" s="89"/>
      <c r="KA26" s="89"/>
      <c r="KB26" s="89"/>
      <c r="KC26" s="89"/>
      <c r="KD26" s="89"/>
      <c r="KE26" s="89"/>
      <c r="KF26" s="89"/>
      <c r="KG26" s="89"/>
      <c r="KH26" s="89"/>
      <c r="KI26" s="89"/>
      <c r="KJ26" s="89"/>
      <c r="KK26" s="89"/>
      <c r="KL26" s="89"/>
      <c r="KM26" s="89"/>
      <c r="KN26" s="89"/>
      <c r="KO26" s="89"/>
      <c r="KP26" s="89"/>
      <c r="KQ26" s="89"/>
      <c r="KR26" s="89"/>
      <c r="KS26" s="89"/>
      <c r="KT26" s="89"/>
      <c r="KU26" s="89"/>
      <c r="KV26" s="89"/>
      <c r="KW26" s="89"/>
      <c r="KX26" s="89"/>
      <c r="KY26" s="89"/>
      <c r="KZ26" s="89"/>
      <c r="LA26" s="89"/>
      <c r="LB26" s="89"/>
      <c r="LC26" s="89"/>
      <c r="LD26" s="89"/>
      <c r="LE26" s="89"/>
      <c r="LF26" s="89"/>
      <c r="LG26" s="89"/>
      <c r="LH26" s="89"/>
      <c r="LI26" s="89"/>
      <c r="LJ26" s="89"/>
      <c r="LK26" s="89"/>
      <c r="LL26" s="89"/>
      <c r="LM26" s="89"/>
      <c r="LN26" s="89"/>
      <c r="LO26" s="89"/>
      <c r="LP26" s="89"/>
      <c r="LQ26" s="89"/>
      <c r="LR26" s="89"/>
      <c r="LS26" s="89"/>
      <c r="LT26" s="89"/>
      <c r="LU26" s="89"/>
      <c r="LV26" s="89"/>
      <c r="LW26" s="89"/>
      <c r="LX26" s="89"/>
      <c r="LY26" s="89"/>
      <c r="LZ26" s="89"/>
      <c r="MA26" s="89"/>
      <c r="MB26" s="89"/>
      <c r="MC26" s="89"/>
      <c r="MD26" s="89"/>
      <c r="ME26" s="89"/>
      <c r="MF26" s="89"/>
      <c r="MG26" s="89"/>
      <c r="MH26" s="89"/>
      <c r="MI26" s="89"/>
      <c r="MJ26" s="89"/>
      <c r="MK26" s="89"/>
      <c r="ML26" s="89"/>
      <c r="MM26" s="89"/>
      <c r="MN26" s="89"/>
      <c r="MO26" s="89"/>
      <c r="MP26" s="89"/>
      <c r="MQ26" s="89"/>
      <c r="MR26" s="89"/>
      <c r="MS26" s="89"/>
      <c r="MT26" s="89"/>
      <c r="MU26" s="89"/>
      <c r="MV26" s="89"/>
      <c r="MW26" s="89"/>
      <c r="MX26" s="89"/>
      <c r="MY26" s="89"/>
      <c r="MZ26" s="89"/>
      <c r="NA26" s="89"/>
      <c r="NB26" s="89"/>
      <c r="NC26" s="89"/>
      <c r="ND26" s="89"/>
      <c r="NE26" s="89"/>
      <c r="NF26" s="89"/>
      <c r="NG26" s="89"/>
      <c r="NH26" s="89"/>
      <c r="NI26" s="89"/>
      <c r="NJ26" s="89"/>
      <c r="NK26" s="89"/>
      <c r="NL26" s="89"/>
      <c r="NM26" s="89"/>
      <c r="NN26" s="89"/>
      <c r="NO26" s="89"/>
      <c r="NP26" s="89"/>
      <c r="NQ26" s="89"/>
      <c r="NR26" s="89"/>
      <c r="NS26" s="89"/>
      <c r="NT26" s="89"/>
      <c r="NU26" s="89"/>
      <c r="NV26" s="89"/>
      <c r="NW26" s="89"/>
      <c r="NX26" s="89"/>
      <c r="NY26" s="89"/>
      <c r="NZ26" s="89"/>
      <c r="OA26" s="89"/>
      <c r="OB26" s="89"/>
      <c r="OC26" s="89"/>
      <c r="OD26" s="89"/>
      <c r="OE26" s="89"/>
      <c r="OF26" s="89"/>
      <c r="OG26" s="89"/>
      <c r="OH26" s="89"/>
      <c r="OI26" s="89"/>
      <c r="OJ26" s="89"/>
      <c r="OK26" s="89"/>
      <c r="OL26" s="89"/>
      <c r="OM26" s="89"/>
      <c r="ON26" s="89"/>
      <c r="OO26" s="89"/>
      <c r="OP26" s="89"/>
      <c r="OQ26" s="89"/>
      <c r="OR26" s="89"/>
      <c r="OS26" s="89"/>
      <c r="OT26" s="89"/>
      <c r="OU26" s="89"/>
      <c r="OV26" s="89"/>
      <c r="OW26" s="89"/>
      <c r="OX26" s="89"/>
      <c r="OY26" s="89"/>
      <c r="OZ26" s="89"/>
      <c r="PA26" s="89"/>
      <c r="PB26" s="89"/>
      <c r="PC26" s="89"/>
      <c r="PD26" s="89"/>
      <c r="PE26" s="89"/>
      <c r="PF26" s="89"/>
      <c r="PG26" s="89"/>
      <c r="PH26" s="89"/>
      <c r="PI26" s="89"/>
      <c r="PJ26" s="89"/>
      <c r="PK26" s="89"/>
      <c r="PL26" s="89"/>
      <c r="PM26" s="89"/>
      <c r="PN26" s="89"/>
      <c r="PO26" s="89"/>
      <c r="PP26" s="89"/>
      <c r="PQ26" s="89"/>
      <c r="PR26" s="89"/>
      <c r="PS26" s="89"/>
      <c r="PT26" s="89"/>
      <c r="PU26" s="89"/>
      <c r="PV26" s="89"/>
      <c r="PW26" s="89"/>
      <c r="PX26" s="89"/>
      <c r="PY26" s="89"/>
      <c r="PZ26" s="89"/>
      <c r="QA26" s="89"/>
      <c r="QB26" s="89"/>
      <c r="QC26" s="89"/>
      <c r="QD26" s="89"/>
      <c r="QE26" s="89"/>
      <c r="QF26" s="89"/>
      <c r="QG26" s="89"/>
      <c r="QH26" s="89"/>
      <c r="QI26" s="89"/>
      <c r="QJ26" s="89"/>
      <c r="QK26" s="89"/>
      <c r="QL26" s="89"/>
      <c r="QM26" s="89"/>
      <c r="QN26" s="89"/>
      <c r="QO26" s="89"/>
      <c r="QP26" s="89"/>
      <c r="QQ26" s="89"/>
      <c r="QR26" s="89"/>
      <c r="QS26" s="89"/>
      <c r="QT26" s="89"/>
      <c r="QU26" s="89"/>
      <c r="QV26" s="89"/>
      <c r="QW26" s="89"/>
      <c r="QX26" s="89"/>
      <c r="QY26" s="89"/>
      <c r="QZ26" s="89"/>
      <c r="RA26" s="89"/>
      <c r="RB26" s="89"/>
      <c r="RC26" s="89"/>
      <c r="RD26" s="89"/>
      <c r="RE26" s="89"/>
      <c r="RF26" s="89"/>
      <c r="RG26" s="89"/>
      <c r="RH26" s="89"/>
      <c r="RI26" s="89"/>
      <c r="RJ26" s="89"/>
      <c r="RK26" s="89"/>
      <c r="RL26" s="89"/>
      <c r="RM26" s="89"/>
      <c r="RN26" s="89"/>
      <c r="RO26" s="89"/>
      <c r="RP26" s="89"/>
      <c r="RQ26" s="89"/>
      <c r="RR26" s="89"/>
      <c r="RS26" s="89"/>
      <c r="RT26" s="89"/>
      <c r="RU26" s="89"/>
      <c r="RV26" s="89"/>
      <c r="RW26" s="89"/>
      <c r="RX26" s="89"/>
      <c r="RY26" s="89"/>
      <c r="RZ26" s="89"/>
      <c r="SA26" s="89"/>
      <c r="SB26" s="89"/>
      <c r="SC26" s="89"/>
      <c r="SD26" s="89"/>
      <c r="SE26" s="89"/>
      <c r="SF26" s="89"/>
      <c r="SG26" s="89"/>
      <c r="SH26" s="89"/>
      <c r="SI26" s="89"/>
      <c r="SJ26" s="89"/>
      <c r="SK26" s="89"/>
      <c r="SL26" s="89"/>
      <c r="SM26" s="89"/>
      <c r="SN26" s="89"/>
      <c r="SO26" s="89"/>
      <c r="SP26" s="89"/>
      <c r="SQ26" s="89"/>
      <c r="SR26" s="89"/>
      <c r="SS26" s="89"/>
      <c r="ST26" s="89"/>
      <c r="SU26" s="89"/>
      <c r="SV26" s="89"/>
      <c r="SW26" s="89"/>
      <c r="SX26" s="89"/>
      <c r="SY26" s="89"/>
      <c r="SZ26" s="89"/>
      <c r="TA26" s="89"/>
      <c r="TB26" s="89"/>
      <c r="TC26" s="89"/>
      <c r="TD26" s="89"/>
      <c r="TE26" s="89"/>
      <c r="TF26" s="89"/>
      <c r="TG26" s="89"/>
      <c r="TH26" s="89"/>
      <c r="TI26" s="89"/>
      <c r="TJ26" s="89"/>
      <c r="TK26" s="89"/>
      <c r="TL26" s="89"/>
      <c r="TM26" s="89"/>
      <c r="TN26" s="89"/>
      <c r="TO26" s="89"/>
      <c r="TP26" s="89"/>
      <c r="TQ26" s="89"/>
      <c r="TR26" s="89"/>
      <c r="TS26" s="89"/>
      <c r="TT26" s="89"/>
      <c r="TU26" s="89"/>
    </row>
    <row r="27" spans="1:541" s="99" customFormat="1" ht="25" customHeight="1" x14ac:dyDescent="0.45">
      <c r="A27" s="95">
        <v>24</v>
      </c>
      <c r="B27" s="94" t="s">
        <v>70</v>
      </c>
      <c r="C27" s="91">
        <f>'[7]Total Domestic Debt'!R30</f>
        <v>441668732162.25909</v>
      </c>
      <c r="D27" s="315">
        <v>479047606006.3197</v>
      </c>
      <c r="E27" s="333"/>
      <c r="F27" s="321">
        <f>Table38468634533267589378[[#This Row],[DEBT STOCK AS AT Q3]]/Table38468634533267589378[[#This Row],[DEBT STOCK AS AT Q2 ]]-1</f>
        <v>-7.8027472375193363E-2</v>
      </c>
      <c r="G27" s="325">
        <f>Table38468634533267589378[[#This Row],[DEBT STOCK AS AT Q3]]/Table38468634533267589378[[#Totals],[DEBT STOCK AS AT Q3]]</f>
        <v>0.10925918316038014</v>
      </c>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c r="IR27" s="89"/>
      <c r="IS27" s="89"/>
      <c r="IT27" s="89"/>
      <c r="IU27" s="89"/>
      <c r="IV27" s="89"/>
      <c r="IW27" s="89"/>
      <c r="IX27" s="89"/>
      <c r="IY27" s="89"/>
      <c r="IZ27" s="89"/>
      <c r="JA27" s="89"/>
      <c r="JB27" s="89"/>
      <c r="JC27" s="89"/>
      <c r="JD27" s="89"/>
      <c r="JE27" s="89"/>
      <c r="JF27" s="89"/>
      <c r="JG27" s="89"/>
      <c r="JH27" s="89"/>
      <c r="JI27" s="89"/>
      <c r="JJ27" s="89"/>
      <c r="JK27" s="89"/>
      <c r="JL27" s="89"/>
      <c r="JM27" s="89"/>
      <c r="JN27" s="89"/>
      <c r="JO27" s="89"/>
      <c r="JP27" s="89"/>
      <c r="JQ27" s="89"/>
      <c r="JR27" s="89"/>
      <c r="JS27" s="89"/>
      <c r="JT27" s="89"/>
      <c r="JU27" s="89"/>
      <c r="JV27" s="89"/>
      <c r="JW27" s="89"/>
      <c r="JX27" s="89"/>
      <c r="JY27" s="89"/>
      <c r="JZ27" s="89"/>
      <c r="KA27" s="89"/>
      <c r="KB27" s="89"/>
      <c r="KC27" s="89"/>
      <c r="KD27" s="89"/>
      <c r="KE27" s="89"/>
      <c r="KF27" s="89"/>
      <c r="KG27" s="89"/>
      <c r="KH27" s="89"/>
      <c r="KI27" s="89"/>
      <c r="KJ27" s="89"/>
      <c r="KK27" s="89"/>
      <c r="KL27" s="89"/>
      <c r="KM27" s="89"/>
      <c r="KN27" s="89"/>
      <c r="KO27" s="89"/>
      <c r="KP27" s="89"/>
      <c r="KQ27" s="89"/>
      <c r="KR27" s="89"/>
      <c r="KS27" s="89"/>
      <c r="KT27" s="89"/>
      <c r="KU27" s="89"/>
      <c r="KV27" s="89"/>
      <c r="KW27" s="89"/>
      <c r="KX27" s="89"/>
      <c r="KY27" s="89"/>
      <c r="KZ27" s="89"/>
      <c r="LA27" s="89"/>
      <c r="LB27" s="89"/>
      <c r="LC27" s="89"/>
      <c r="LD27" s="89"/>
      <c r="LE27" s="89"/>
      <c r="LF27" s="89"/>
      <c r="LG27" s="89"/>
      <c r="LH27" s="89"/>
      <c r="LI27" s="89"/>
      <c r="LJ27" s="89"/>
      <c r="LK27" s="89"/>
      <c r="LL27" s="89"/>
      <c r="LM27" s="89"/>
      <c r="LN27" s="89"/>
      <c r="LO27" s="89"/>
      <c r="LP27" s="89"/>
      <c r="LQ27" s="89"/>
      <c r="LR27" s="89"/>
      <c r="LS27" s="89"/>
      <c r="LT27" s="89"/>
      <c r="LU27" s="89"/>
      <c r="LV27" s="89"/>
      <c r="LW27" s="89"/>
      <c r="LX27" s="89"/>
      <c r="LY27" s="89"/>
      <c r="LZ27" s="89"/>
      <c r="MA27" s="89"/>
      <c r="MB27" s="89"/>
      <c r="MC27" s="89"/>
      <c r="MD27" s="89"/>
      <c r="ME27" s="89"/>
      <c r="MF27" s="89"/>
      <c r="MG27" s="89"/>
      <c r="MH27" s="89"/>
      <c r="MI27" s="89"/>
      <c r="MJ27" s="89"/>
      <c r="MK27" s="89"/>
      <c r="ML27" s="89"/>
      <c r="MM27" s="89"/>
      <c r="MN27" s="89"/>
      <c r="MO27" s="89"/>
      <c r="MP27" s="89"/>
      <c r="MQ27" s="89"/>
      <c r="MR27" s="89"/>
      <c r="MS27" s="89"/>
      <c r="MT27" s="89"/>
      <c r="MU27" s="89"/>
      <c r="MV27" s="89"/>
      <c r="MW27" s="89"/>
      <c r="MX27" s="89"/>
      <c r="MY27" s="89"/>
      <c r="MZ27" s="89"/>
      <c r="NA27" s="89"/>
      <c r="NB27" s="89"/>
      <c r="NC27" s="89"/>
      <c r="ND27" s="89"/>
      <c r="NE27" s="89"/>
      <c r="NF27" s="89"/>
      <c r="NG27" s="89"/>
      <c r="NH27" s="89"/>
      <c r="NI27" s="89"/>
      <c r="NJ27" s="89"/>
      <c r="NK27" s="89"/>
      <c r="NL27" s="89"/>
      <c r="NM27" s="89"/>
      <c r="NN27" s="89"/>
      <c r="NO27" s="89"/>
      <c r="NP27" s="89"/>
      <c r="NQ27" s="89"/>
      <c r="NR27" s="89"/>
      <c r="NS27" s="89"/>
      <c r="NT27" s="89"/>
      <c r="NU27" s="89"/>
      <c r="NV27" s="89"/>
      <c r="NW27" s="89"/>
      <c r="NX27" s="89"/>
      <c r="NY27" s="89"/>
      <c r="NZ27" s="89"/>
      <c r="OA27" s="89"/>
      <c r="OB27" s="89"/>
      <c r="OC27" s="89"/>
      <c r="OD27" s="89"/>
      <c r="OE27" s="89"/>
      <c r="OF27" s="89"/>
      <c r="OG27" s="89"/>
      <c r="OH27" s="89"/>
      <c r="OI27" s="89"/>
      <c r="OJ27" s="89"/>
      <c r="OK27" s="89"/>
      <c r="OL27" s="89"/>
      <c r="OM27" s="89"/>
      <c r="ON27" s="89"/>
      <c r="OO27" s="89"/>
      <c r="OP27" s="89"/>
      <c r="OQ27" s="89"/>
      <c r="OR27" s="89"/>
      <c r="OS27" s="89"/>
      <c r="OT27" s="89"/>
      <c r="OU27" s="89"/>
      <c r="OV27" s="89"/>
      <c r="OW27" s="89"/>
      <c r="OX27" s="89"/>
      <c r="OY27" s="89"/>
      <c r="OZ27" s="89"/>
      <c r="PA27" s="89"/>
      <c r="PB27" s="89"/>
      <c r="PC27" s="89"/>
      <c r="PD27" s="89"/>
      <c r="PE27" s="89"/>
      <c r="PF27" s="89"/>
      <c r="PG27" s="89"/>
      <c r="PH27" s="89"/>
      <c r="PI27" s="89"/>
      <c r="PJ27" s="89"/>
      <c r="PK27" s="89"/>
      <c r="PL27" s="89"/>
      <c r="PM27" s="89"/>
      <c r="PN27" s="89"/>
      <c r="PO27" s="89"/>
      <c r="PP27" s="89"/>
      <c r="PQ27" s="89"/>
      <c r="PR27" s="89"/>
      <c r="PS27" s="89"/>
      <c r="PT27" s="89"/>
      <c r="PU27" s="89"/>
      <c r="PV27" s="89"/>
      <c r="PW27" s="89"/>
      <c r="PX27" s="89"/>
      <c r="PY27" s="89"/>
      <c r="PZ27" s="89"/>
      <c r="QA27" s="89"/>
      <c r="QB27" s="89"/>
      <c r="QC27" s="89"/>
      <c r="QD27" s="89"/>
      <c r="QE27" s="89"/>
      <c r="QF27" s="89"/>
      <c r="QG27" s="89"/>
      <c r="QH27" s="89"/>
      <c r="QI27" s="89"/>
      <c r="QJ27" s="89"/>
      <c r="QK27" s="89"/>
      <c r="QL27" s="89"/>
      <c r="QM27" s="89"/>
      <c r="QN27" s="89"/>
      <c r="QO27" s="89"/>
      <c r="QP27" s="89"/>
      <c r="QQ27" s="89"/>
      <c r="QR27" s="89"/>
      <c r="QS27" s="89"/>
      <c r="QT27" s="89"/>
      <c r="QU27" s="89"/>
      <c r="QV27" s="89"/>
      <c r="QW27" s="89"/>
      <c r="QX27" s="89"/>
      <c r="QY27" s="89"/>
      <c r="QZ27" s="89"/>
      <c r="RA27" s="89"/>
      <c r="RB27" s="89"/>
      <c r="RC27" s="89"/>
      <c r="RD27" s="89"/>
      <c r="RE27" s="89"/>
      <c r="RF27" s="89"/>
      <c r="RG27" s="89"/>
      <c r="RH27" s="89"/>
      <c r="RI27" s="89"/>
      <c r="RJ27" s="89"/>
      <c r="RK27" s="89"/>
      <c r="RL27" s="89"/>
      <c r="RM27" s="89"/>
      <c r="RN27" s="89"/>
      <c r="RO27" s="89"/>
      <c r="RP27" s="89"/>
      <c r="RQ27" s="89"/>
      <c r="RR27" s="89"/>
      <c r="RS27" s="89"/>
      <c r="RT27" s="89"/>
      <c r="RU27" s="89"/>
      <c r="RV27" s="89"/>
      <c r="RW27" s="89"/>
      <c r="RX27" s="89"/>
      <c r="RY27" s="89"/>
      <c r="RZ27" s="89"/>
      <c r="SA27" s="89"/>
      <c r="SB27" s="89"/>
      <c r="SC27" s="89"/>
      <c r="SD27" s="89"/>
      <c r="SE27" s="89"/>
      <c r="SF27" s="89"/>
      <c r="SG27" s="89"/>
      <c r="SH27" s="89"/>
      <c r="SI27" s="89"/>
      <c r="SJ27" s="89"/>
      <c r="SK27" s="89"/>
      <c r="SL27" s="89"/>
      <c r="SM27" s="89"/>
      <c r="SN27" s="89"/>
      <c r="SO27" s="89"/>
      <c r="SP27" s="89"/>
      <c r="SQ27" s="89"/>
      <c r="SR27" s="89"/>
      <c r="SS27" s="89"/>
      <c r="ST27" s="89"/>
      <c r="SU27" s="89"/>
      <c r="SV27" s="89"/>
      <c r="SW27" s="89"/>
      <c r="SX27" s="89"/>
      <c r="SY27" s="89"/>
      <c r="SZ27" s="89"/>
      <c r="TA27" s="89"/>
      <c r="TB27" s="89"/>
      <c r="TC27" s="89"/>
      <c r="TD27" s="89"/>
      <c r="TE27" s="89"/>
      <c r="TF27" s="89"/>
      <c r="TG27" s="89"/>
      <c r="TH27" s="89"/>
      <c r="TI27" s="89"/>
      <c r="TJ27" s="89"/>
      <c r="TK27" s="89"/>
      <c r="TL27" s="89"/>
      <c r="TM27" s="89"/>
      <c r="TN27" s="89"/>
      <c r="TO27" s="89"/>
      <c r="TP27" s="89"/>
      <c r="TQ27" s="89"/>
      <c r="TR27" s="89"/>
      <c r="TS27" s="89"/>
      <c r="TT27" s="89"/>
      <c r="TU27" s="89"/>
    </row>
    <row r="28" spans="1:541" s="101" customFormat="1" ht="25" customHeight="1" x14ac:dyDescent="0.45">
      <c r="A28" s="95">
        <v>25</v>
      </c>
      <c r="B28" s="94" t="s">
        <v>69</v>
      </c>
      <c r="C28" s="91">
        <f>'[7]Total Domestic Debt'!R31</f>
        <v>54225427154.130005</v>
      </c>
      <c r="D28" s="315">
        <v>89953619684.920013</v>
      </c>
      <c r="E28" s="333"/>
      <c r="F28" s="321">
        <f>Table38468634533267589378[[#This Row],[DEBT STOCK AS AT Q3]]/Table38468634533267589378[[#This Row],[DEBT STOCK AS AT Q2 ]]-1</f>
        <v>-0.39718460086358864</v>
      </c>
      <c r="G28" s="325">
        <f>Table38468634533267589378[[#This Row],[DEBT STOCK AS AT Q3]]/Table38468634533267589378[[#Totals],[DEBT STOCK AS AT Q3]]</f>
        <v>1.3414184536854123E-2</v>
      </c>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c r="IQ28" s="97"/>
      <c r="IR28" s="97"/>
      <c r="IS28" s="97"/>
      <c r="IT28" s="97"/>
      <c r="IU28" s="97"/>
      <c r="IV28" s="97"/>
      <c r="IW28" s="97"/>
      <c r="IX28" s="97"/>
      <c r="IY28" s="97"/>
      <c r="IZ28" s="97"/>
      <c r="JA28" s="97"/>
      <c r="JB28" s="97"/>
      <c r="JC28" s="97"/>
      <c r="JD28" s="97"/>
      <c r="JE28" s="97"/>
      <c r="JF28" s="97"/>
      <c r="JG28" s="97"/>
      <c r="JH28" s="97"/>
      <c r="JI28" s="97"/>
      <c r="JJ28" s="97"/>
      <c r="JK28" s="97"/>
      <c r="JL28" s="97"/>
      <c r="JM28" s="97"/>
      <c r="JN28" s="97"/>
      <c r="JO28" s="97"/>
      <c r="JP28" s="97"/>
      <c r="JQ28" s="97"/>
      <c r="JR28" s="97"/>
      <c r="JS28" s="97"/>
      <c r="JT28" s="97"/>
      <c r="JU28" s="97"/>
      <c r="JV28" s="97"/>
      <c r="JW28" s="97"/>
      <c r="JX28" s="97"/>
      <c r="JY28" s="97"/>
      <c r="JZ28" s="97"/>
      <c r="KA28" s="97"/>
      <c r="KB28" s="97"/>
      <c r="KC28" s="97"/>
      <c r="KD28" s="97"/>
      <c r="KE28" s="97"/>
      <c r="KF28" s="97"/>
      <c r="KG28" s="97"/>
      <c r="KH28" s="97"/>
      <c r="KI28" s="97"/>
      <c r="KJ28" s="97"/>
      <c r="KK28" s="97"/>
      <c r="KL28" s="97"/>
      <c r="KM28" s="97"/>
      <c r="KN28" s="97"/>
      <c r="KO28" s="97"/>
      <c r="KP28" s="97"/>
      <c r="KQ28" s="97"/>
      <c r="KR28" s="97"/>
      <c r="KS28" s="97"/>
      <c r="KT28" s="97"/>
      <c r="KU28" s="97"/>
      <c r="KV28" s="97"/>
      <c r="KW28" s="97"/>
      <c r="KX28" s="97"/>
      <c r="KY28" s="97"/>
      <c r="KZ28" s="97"/>
      <c r="LA28" s="97"/>
      <c r="LB28" s="97"/>
      <c r="LC28" s="97"/>
      <c r="LD28" s="97"/>
      <c r="LE28" s="97"/>
      <c r="LF28" s="97"/>
      <c r="LG28" s="97"/>
      <c r="LH28" s="97"/>
      <c r="LI28" s="97"/>
      <c r="LJ28" s="97"/>
      <c r="LK28" s="97"/>
      <c r="LL28" s="97"/>
      <c r="LM28" s="97"/>
      <c r="LN28" s="97"/>
      <c r="LO28" s="97"/>
      <c r="LP28" s="97"/>
      <c r="LQ28" s="97"/>
      <c r="LR28" s="97"/>
      <c r="LS28" s="97"/>
      <c r="LT28" s="97"/>
      <c r="LU28" s="97"/>
      <c r="LV28" s="97"/>
      <c r="LW28" s="97"/>
      <c r="LX28" s="97"/>
      <c r="LY28" s="97"/>
      <c r="LZ28" s="97"/>
      <c r="MA28" s="97"/>
      <c r="MB28" s="97"/>
      <c r="MC28" s="97"/>
      <c r="MD28" s="97"/>
      <c r="ME28" s="97"/>
      <c r="MF28" s="97"/>
      <c r="MG28" s="97"/>
      <c r="MH28" s="97"/>
      <c r="MI28" s="97"/>
      <c r="MJ28" s="97"/>
      <c r="MK28" s="97"/>
      <c r="ML28" s="97"/>
      <c r="MM28" s="97"/>
      <c r="MN28" s="97"/>
      <c r="MO28" s="97"/>
      <c r="MP28" s="97"/>
      <c r="MQ28" s="97"/>
      <c r="MR28" s="97"/>
      <c r="MS28" s="97"/>
      <c r="MT28" s="97"/>
      <c r="MU28" s="97"/>
      <c r="MV28" s="97"/>
      <c r="MW28" s="97"/>
      <c r="MX28" s="97"/>
      <c r="MY28" s="97"/>
      <c r="MZ28" s="97"/>
      <c r="NA28" s="97"/>
      <c r="NB28" s="97"/>
      <c r="NC28" s="97"/>
      <c r="ND28" s="97"/>
      <c r="NE28" s="97"/>
      <c r="NF28" s="97"/>
      <c r="NG28" s="97"/>
      <c r="NH28" s="97"/>
      <c r="NI28" s="97"/>
      <c r="NJ28" s="97"/>
      <c r="NK28" s="97"/>
      <c r="NL28" s="97"/>
      <c r="NM28" s="97"/>
      <c r="NN28" s="97"/>
      <c r="NO28" s="97"/>
      <c r="NP28" s="97"/>
      <c r="NQ28" s="97"/>
      <c r="NR28" s="97"/>
      <c r="NS28" s="97"/>
      <c r="NT28" s="97"/>
      <c r="NU28" s="97"/>
      <c r="NV28" s="97"/>
      <c r="NW28" s="97"/>
      <c r="NX28" s="97"/>
      <c r="NY28" s="97"/>
      <c r="NZ28" s="97"/>
      <c r="OA28" s="97"/>
      <c r="OB28" s="97"/>
      <c r="OC28" s="97"/>
      <c r="OD28" s="97"/>
      <c r="OE28" s="97"/>
      <c r="OF28" s="97"/>
      <c r="OG28" s="97"/>
      <c r="OH28" s="97"/>
      <c r="OI28" s="97"/>
      <c r="OJ28" s="97"/>
      <c r="OK28" s="97"/>
      <c r="OL28" s="97"/>
      <c r="OM28" s="97"/>
      <c r="ON28" s="97"/>
      <c r="OO28" s="97"/>
      <c r="OP28" s="97"/>
      <c r="OQ28" s="97"/>
      <c r="OR28" s="97"/>
      <c r="OS28" s="97"/>
      <c r="OT28" s="97"/>
      <c r="OU28" s="97"/>
      <c r="OV28" s="97"/>
      <c r="OW28" s="97"/>
      <c r="OX28" s="97"/>
      <c r="OY28" s="97"/>
      <c r="OZ28" s="97"/>
      <c r="PA28" s="97"/>
      <c r="PB28" s="97"/>
      <c r="PC28" s="97"/>
      <c r="PD28" s="97"/>
      <c r="PE28" s="97"/>
      <c r="PF28" s="97"/>
      <c r="PG28" s="97"/>
      <c r="PH28" s="97"/>
      <c r="PI28" s="97"/>
      <c r="PJ28" s="97"/>
      <c r="PK28" s="97"/>
      <c r="PL28" s="97"/>
      <c r="PM28" s="97"/>
      <c r="PN28" s="97"/>
      <c r="PO28" s="97"/>
      <c r="PP28" s="97"/>
      <c r="PQ28" s="97"/>
      <c r="PR28" s="97"/>
      <c r="PS28" s="97"/>
      <c r="PT28" s="97"/>
      <c r="PU28" s="97"/>
      <c r="PV28" s="97"/>
      <c r="PW28" s="97"/>
      <c r="PX28" s="97"/>
      <c r="PY28" s="97"/>
      <c r="PZ28" s="97"/>
      <c r="QA28" s="97"/>
      <c r="QB28" s="97"/>
      <c r="QC28" s="97"/>
      <c r="QD28" s="97"/>
      <c r="QE28" s="97"/>
      <c r="QF28" s="97"/>
      <c r="QG28" s="97"/>
      <c r="QH28" s="97"/>
      <c r="QI28" s="97"/>
      <c r="QJ28" s="97"/>
      <c r="QK28" s="97"/>
      <c r="QL28" s="97"/>
      <c r="QM28" s="97"/>
      <c r="QN28" s="97"/>
      <c r="QO28" s="97"/>
      <c r="QP28" s="97"/>
      <c r="QQ28" s="97"/>
      <c r="QR28" s="97"/>
      <c r="QS28" s="97"/>
      <c r="QT28" s="97"/>
      <c r="QU28" s="97"/>
      <c r="QV28" s="97"/>
      <c r="QW28" s="97"/>
      <c r="QX28" s="97"/>
      <c r="QY28" s="97"/>
      <c r="QZ28" s="97"/>
      <c r="RA28" s="97"/>
      <c r="RB28" s="97"/>
      <c r="RC28" s="97"/>
      <c r="RD28" s="97"/>
      <c r="RE28" s="97"/>
      <c r="RF28" s="97"/>
      <c r="RG28" s="97"/>
      <c r="RH28" s="97"/>
      <c r="RI28" s="97"/>
      <c r="RJ28" s="97"/>
      <c r="RK28" s="97"/>
      <c r="RL28" s="97"/>
      <c r="RM28" s="97"/>
      <c r="RN28" s="97"/>
      <c r="RO28" s="97"/>
      <c r="RP28" s="97"/>
      <c r="RQ28" s="97"/>
      <c r="RR28" s="97"/>
      <c r="RS28" s="97"/>
      <c r="RT28" s="97"/>
      <c r="RU28" s="97"/>
      <c r="RV28" s="97"/>
      <c r="RW28" s="97"/>
      <c r="RX28" s="97"/>
      <c r="RY28" s="97"/>
      <c r="RZ28" s="97"/>
      <c r="SA28" s="97"/>
      <c r="SB28" s="97"/>
      <c r="SC28" s="97"/>
      <c r="SD28" s="97"/>
      <c r="SE28" s="97"/>
      <c r="SF28" s="97"/>
      <c r="SG28" s="97"/>
      <c r="SH28" s="97"/>
      <c r="SI28" s="97"/>
      <c r="SJ28" s="97"/>
      <c r="SK28" s="97"/>
      <c r="SL28" s="97"/>
      <c r="SM28" s="97"/>
      <c r="SN28" s="97"/>
      <c r="SO28" s="97"/>
      <c r="SP28" s="97"/>
      <c r="SQ28" s="97"/>
      <c r="SR28" s="97"/>
      <c r="SS28" s="97"/>
      <c r="ST28" s="97"/>
      <c r="SU28" s="97"/>
      <c r="SV28" s="97"/>
      <c r="SW28" s="97"/>
      <c r="SX28" s="97"/>
      <c r="SY28" s="97"/>
      <c r="SZ28" s="97"/>
      <c r="TA28" s="97"/>
      <c r="TB28" s="97"/>
      <c r="TC28" s="97"/>
      <c r="TD28" s="97"/>
      <c r="TE28" s="97"/>
      <c r="TF28" s="97"/>
      <c r="TG28" s="97"/>
      <c r="TH28" s="97"/>
      <c r="TI28" s="97"/>
      <c r="TJ28" s="97"/>
      <c r="TK28" s="97"/>
      <c r="TL28" s="97"/>
      <c r="TM28" s="97"/>
      <c r="TN28" s="97"/>
      <c r="TO28" s="97"/>
      <c r="TP28" s="97"/>
      <c r="TQ28" s="97"/>
      <c r="TR28" s="97"/>
      <c r="TS28" s="97"/>
      <c r="TT28" s="97"/>
      <c r="TU28" s="97"/>
    </row>
    <row r="29" spans="1:541" s="99" customFormat="1" ht="25" customHeight="1" x14ac:dyDescent="0.45">
      <c r="A29" s="95">
        <v>26</v>
      </c>
      <c r="B29" s="94" t="s">
        <v>68</v>
      </c>
      <c r="C29" s="91">
        <f>'[7]Total Domestic Debt'!R32</f>
        <v>62539576973.269989</v>
      </c>
      <c r="D29" s="315">
        <v>41792519380.330002</v>
      </c>
      <c r="E29" s="333"/>
      <c r="F29" s="321">
        <f>Table38468634533267589378[[#This Row],[DEBT STOCK AS AT Q3]]/Table38468634533267589378[[#This Row],[DEBT STOCK AS AT Q2 ]]-1</f>
        <v>0.49642993292968995</v>
      </c>
      <c r="G29" s="325">
        <f>Table38468634533267589378[[#This Row],[DEBT STOCK AS AT Q3]]/Table38468634533267589378[[#Totals],[DEBT STOCK AS AT Q3]]</f>
        <v>1.5470923336236762E-2</v>
      </c>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c r="IJ29" s="89"/>
      <c r="IK29" s="89"/>
      <c r="IL29" s="89"/>
      <c r="IM29" s="89"/>
      <c r="IN29" s="89"/>
      <c r="IO29" s="89"/>
      <c r="IP29" s="89"/>
      <c r="IQ29" s="89"/>
      <c r="IR29" s="89"/>
      <c r="IS29" s="89"/>
      <c r="IT29" s="89"/>
      <c r="IU29" s="89"/>
      <c r="IV29" s="89"/>
      <c r="IW29" s="89"/>
      <c r="IX29" s="89"/>
      <c r="IY29" s="89"/>
      <c r="IZ29" s="89"/>
      <c r="JA29" s="89"/>
      <c r="JB29" s="89"/>
      <c r="JC29" s="89"/>
      <c r="JD29" s="89"/>
      <c r="JE29" s="89"/>
      <c r="JF29" s="89"/>
      <c r="JG29" s="89"/>
      <c r="JH29" s="89"/>
      <c r="JI29" s="89"/>
      <c r="JJ29" s="89"/>
      <c r="JK29" s="89"/>
      <c r="JL29" s="89"/>
      <c r="JM29" s="89"/>
      <c r="JN29" s="89"/>
      <c r="JO29" s="89"/>
      <c r="JP29" s="89"/>
      <c r="JQ29" s="89"/>
      <c r="JR29" s="89"/>
      <c r="JS29" s="89"/>
      <c r="JT29" s="89"/>
      <c r="JU29" s="89"/>
      <c r="JV29" s="89"/>
      <c r="JW29" s="89"/>
      <c r="JX29" s="89"/>
      <c r="JY29" s="89"/>
      <c r="JZ29" s="89"/>
      <c r="KA29" s="89"/>
      <c r="KB29" s="89"/>
      <c r="KC29" s="89"/>
      <c r="KD29" s="89"/>
      <c r="KE29" s="89"/>
      <c r="KF29" s="89"/>
      <c r="KG29" s="89"/>
      <c r="KH29" s="89"/>
      <c r="KI29" s="89"/>
      <c r="KJ29" s="89"/>
      <c r="KK29" s="89"/>
      <c r="KL29" s="89"/>
      <c r="KM29" s="89"/>
      <c r="KN29" s="89"/>
      <c r="KO29" s="89"/>
      <c r="KP29" s="89"/>
      <c r="KQ29" s="89"/>
      <c r="KR29" s="89"/>
      <c r="KS29" s="89"/>
      <c r="KT29" s="89"/>
      <c r="KU29" s="89"/>
      <c r="KV29" s="89"/>
      <c r="KW29" s="89"/>
      <c r="KX29" s="89"/>
      <c r="KY29" s="89"/>
      <c r="KZ29" s="89"/>
      <c r="LA29" s="89"/>
      <c r="LB29" s="89"/>
      <c r="LC29" s="89"/>
      <c r="LD29" s="89"/>
      <c r="LE29" s="89"/>
      <c r="LF29" s="89"/>
      <c r="LG29" s="89"/>
      <c r="LH29" s="89"/>
      <c r="LI29" s="89"/>
      <c r="LJ29" s="89"/>
      <c r="LK29" s="89"/>
      <c r="LL29" s="89"/>
      <c r="LM29" s="89"/>
      <c r="LN29" s="89"/>
      <c r="LO29" s="89"/>
      <c r="LP29" s="89"/>
      <c r="LQ29" s="89"/>
      <c r="LR29" s="89"/>
      <c r="LS29" s="89"/>
      <c r="LT29" s="89"/>
      <c r="LU29" s="89"/>
      <c r="LV29" s="89"/>
      <c r="LW29" s="89"/>
      <c r="LX29" s="89"/>
      <c r="LY29" s="89"/>
      <c r="LZ29" s="89"/>
      <c r="MA29" s="89"/>
      <c r="MB29" s="89"/>
      <c r="MC29" s="89"/>
      <c r="MD29" s="89"/>
      <c r="ME29" s="89"/>
      <c r="MF29" s="89"/>
      <c r="MG29" s="89"/>
      <c r="MH29" s="89"/>
      <c r="MI29" s="89"/>
      <c r="MJ29" s="89"/>
      <c r="MK29" s="89"/>
      <c r="ML29" s="89"/>
      <c r="MM29" s="89"/>
      <c r="MN29" s="89"/>
      <c r="MO29" s="89"/>
      <c r="MP29" s="89"/>
      <c r="MQ29" s="89"/>
      <c r="MR29" s="89"/>
      <c r="MS29" s="89"/>
      <c r="MT29" s="89"/>
      <c r="MU29" s="89"/>
      <c r="MV29" s="89"/>
      <c r="MW29" s="89"/>
      <c r="MX29" s="89"/>
      <c r="MY29" s="89"/>
      <c r="MZ29" s="89"/>
      <c r="NA29" s="89"/>
      <c r="NB29" s="89"/>
      <c r="NC29" s="89"/>
      <c r="ND29" s="89"/>
      <c r="NE29" s="89"/>
      <c r="NF29" s="89"/>
      <c r="NG29" s="89"/>
      <c r="NH29" s="89"/>
      <c r="NI29" s="89"/>
      <c r="NJ29" s="89"/>
      <c r="NK29" s="89"/>
      <c r="NL29" s="89"/>
      <c r="NM29" s="89"/>
      <c r="NN29" s="89"/>
      <c r="NO29" s="89"/>
      <c r="NP29" s="89"/>
      <c r="NQ29" s="89"/>
      <c r="NR29" s="89"/>
      <c r="NS29" s="89"/>
      <c r="NT29" s="89"/>
      <c r="NU29" s="89"/>
      <c r="NV29" s="89"/>
      <c r="NW29" s="89"/>
      <c r="NX29" s="89"/>
      <c r="NY29" s="89"/>
      <c r="NZ29" s="89"/>
      <c r="OA29" s="89"/>
      <c r="OB29" s="89"/>
      <c r="OC29" s="89"/>
      <c r="OD29" s="89"/>
      <c r="OE29" s="89"/>
      <c r="OF29" s="89"/>
      <c r="OG29" s="89"/>
      <c r="OH29" s="89"/>
      <c r="OI29" s="89"/>
      <c r="OJ29" s="89"/>
      <c r="OK29" s="89"/>
      <c r="OL29" s="89"/>
      <c r="OM29" s="89"/>
      <c r="ON29" s="89"/>
      <c r="OO29" s="89"/>
      <c r="OP29" s="89"/>
      <c r="OQ29" s="89"/>
      <c r="OR29" s="89"/>
      <c r="OS29" s="89"/>
      <c r="OT29" s="89"/>
      <c r="OU29" s="89"/>
      <c r="OV29" s="89"/>
      <c r="OW29" s="89"/>
      <c r="OX29" s="89"/>
      <c r="OY29" s="89"/>
      <c r="OZ29" s="89"/>
      <c r="PA29" s="89"/>
      <c r="PB29" s="89"/>
      <c r="PC29" s="89"/>
      <c r="PD29" s="89"/>
      <c r="PE29" s="89"/>
      <c r="PF29" s="89"/>
      <c r="PG29" s="89"/>
      <c r="PH29" s="89"/>
      <c r="PI29" s="89"/>
      <c r="PJ29" s="89"/>
      <c r="PK29" s="89"/>
      <c r="PL29" s="89"/>
      <c r="PM29" s="89"/>
      <c r="PN29" s="89"/>
      <c r="PO29" s="89"/>
      <c r="PP29" s="89"/>
      <c r="PQ29" s="89"/>
      <c r="PR29" s="89"/>
      <c r="PS29" s="89"/>
      <c r="PT29" s="89"/>
      <c r="PU29" s="89"/>
      <c r="PV29" s="89"/>
      <c r="PW29" s="89"/>
      <c r="PX29" s="89"/>
      <c r="PY29" s="89"/>
      <c r="PZ29" s="89"/>
      <c r="QA29" s="89"/>
      <c r="QB29" s="89"/>
      <c r="QC29" s="89"/>
      <c r="QD29" s="89"/>
      <c r="QE29" s="89"/>
      <c r="QF29" s="89"/>
      <c r="QG29" s="89"/>
      <c r="QH29" s="89"/>
      <c r="QI29" s="89"/>
      <c r="QJ29" s="89"/>
      <c r="QK29" s="89"/>
      <c r="QL29" s="89"/>
      <c r="QM29" s="89"/>
      <c r="QN29" s="89"/>
      <c r="QO29" s="89"/>
      <c r="QP29" s="89"/>
      <c r="QQ29" s="89"/>
      <c r="QR29" s="89"/>
      <c r="QS29" s="89"/>
      <c r="QT29" s="89"/>
      <c r="QU29" s="89"/>
      <c r="QV29" s="89"/>
      <c r="QW29" s="89"/>
      <c r="QX29" s="89"/>
      <c r="QY29" s="89"/>
      <c r="QZ29" s="89"/>
      <c r="RA29" s="89"/>
      <c r="RB29" s="89"/>
      <c r="RC29" s="89"/>
      <c r="RD29" s="89"/>
      <c r="RE29" s="89"/>
      <c r="RF29" s="89"/>
      <c r="RG29" s="89"/>
      <c r="RH29" s="89"/>
      <c r="RI29" s="89"/>
      <c r="RJ29" s="89"/>
      <c r="RK29" s="89"/>
      <c r="RL29" s="89"/>
      <c r="RM29" s="89"/>
      <c r="RN29" s="89"/>
      <c r="RO29" s="89"/>
      <c r="RP29" s="89"/>
      <c r="RQ29" s="89"/>
      <c r="RR29" s="89"/>
      <c r="RS29" s="89"/>
      <c r="RT29" s="89"/>
      <c r="RU29" s="89"/>
      <c r="RV29" s="89"/>
      <c r="RW29" s="89"/>
      <c r="RX29" s="89"/>
      <c r="RY29" s="89"/>
      <c r="RZ29" s="89"/>
      <c r="SA29" s="89"/>
      <c r="SB29" s="89"/>
      <c r="SC29" s="89"/>
      <c r="SD29" s="89"/>
      <c r="SE29" s="89"/>
      <c r="SF29" s="89"/>
      <c r="SG29" s="89"/>
      <c r="SH29" s="89"/>
      <c r="SI29" s="89"/>
      <c r="SJ29" s="89"/>
      <c r="SK29" s="89"/>
      <c r="SL29" s="89"/>
      <c r="SM29" s="89"/>
      <c r="SN29" s="89"/>
      <c r="SO29" s="89"/>
      <c r="SP29" s="89"/>
      <c r="SQ29" s="89"/>
      <c r="SR29" s="89"/>
      <c r="SS29" s="89"/>
      <c r="ST29" s="89"/>
      <c r="SU29" s="89"/>
      <c r="SV29" s="89"/>
      <c r="SW29" s="89"/>
      <c r="SX29" s="89"/>
      <c r="SY29" s="89"/>
      <c r="SZ29" s="89"/>
      <c r="TA29" s="89"/>
      <c r="TB29" s="89"/>
      <c r="TC29" s="89"/>
      <c r="TD29" s="89"/>
      <c r="TE29" s="89"/>
      <c r="TF29" s="89"/>
      <c r="TG29" s="89"/>
      <c r="TH29" s="89"/>
      <c r="TI29" s="89"/>
      <c r="TJ29" s="89"/>
      <c r="TK29" s="89"/>
      <c r="TL29" s="89"/>
      <c r="TM29" s="89"/>
      <c r="TN29" s="89"/>
      <c r="TO29" s="89"/>
      <c r="TP29" s="89"/>
      <c r="TQ29" s="89"/>
      <c r="TR29" s="89"/>
      <c r="TS29" s="89"/>
      <c r="TT29" s="89"/>
      <c r="TU29" s="89"/>
    </row>
    <row r="30" spans="1:541" s="100" customFormat="1" ht="25" customHeight="1" x14ac:dyDescent="0.45">
      <c r="A30" s="95">
        <v>27</v>
      </c>
      <c r="B30" s="94" t="s">
        <v>67</v>
      </c>
      <c r="C30" s="91">
        <f>'[7]Total Domestic Debt'!R33</f>
        <v>140993426875.02002</v>
      </c>
      <c r="D30" s="315">
        <v>95174172678.300018</v>
      </c>
      <c r="E30" s="333"/>
      <c r="F30" s="321">
        <f>Table38468634533267589378[[#This Row],[DEBT STOCK AS AT Q3]]/Table38468634533267589378[[#This Row],[DEBT STOCK AS AT Q2 ]]-1</f>
        <v>0.48142529540650192</v>
      </c>
      <c r="G30" s="325">
        <f>Table38468634533267589378[[#This Row],[DEBT STOCK AS AT Q3]]/Table38468634533267589378[[#Totals],[DEBT STOCK AS AT Q3]]</f>
        <v>3.4878689682040005E-2</v>
      </c>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89"/>
      <c r="FB30" s="89"/>
      <c r="FC30" s="89"/>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c r="HU30" s="89"/>
      <c r="HV30" s="89"/>
      <c r="HW30" s="89"/>
      <c r="HX30" s="89"/>
      <c r="HY30" s="89"/>
      <c r="HZ30" s="89"/>
      <c r="IA30" s="89"/>
      <c r="IB30" s="89"/>
      <c r="IC30" s="89"/>
      <c r="ID30" s="89"/>
      <c r="IE30" s="89"/>
      <c r="IF30" s="89"/>
      <c r="IG30" s="89"/>
      <c r="IH30" s="89"/>
      <c r="II30" s="89"/>
      <c r="IJ30" s="89"/>
      <c r="IK30" s="89"/>
      <c r="IL30" s="89"/>
      <c r="IM30" s="89"/>
      <c r="IN30" s="89"/>
      <c r="IO30" s="89"/>
      <c r="IP30" s="89"/>
      <c r="IQ30" s="89"/>
      <c r="IR30" s="89"/>
      <c r="IS30" s="89"/>
      <c r="IT30" s="89"/>
      <c r="IU30" s="89"/>
      <c r="IV30" s="89"/>
      <c r="IW30" s="89"/>
      <c r="IX30" s="89"/>
      <c r="IY30" s="89"/>
      <c r="IZ30" s="89"/>
      <c r="JA30" s="89"/>
      <c r="JB30" s="89"/>
      <c r="JC30" s="89"/>
      <c r="JD30" s="89"/>
      <c r="JE30" s="89"/>
      <c r="JF30" s="89"/>
      <c r="JG30" s="89"/>
      <c r="JH30" s="89"/>
      <c r="JI30" s="89"/>
      <c r="JJ30" s="89"/>
      <c r="JK30" s="89"/>
      <c r="JL30" s="89"/>
      <c r="JM30" s="89"/>
      <c r="JN30" s="89"/>
      <c r="JO30" s="89"/>
      <c r="JP30" s="89"/>
      <c r="JQ30" s="89"/>
      <c r="JR30" s="89"/>
      <c r="JS30" s="89"/>
      <c r="JT30" s="89"/>
      <c r="JU30" s="89"/>
      <c r="JV30" s="89"/>
      <c r="JW30" s="89"/>
      <c r="JX30" s="89"/>
      <c r="JY30" s="89"/>
      <c r="JZ30" s="89"/>
      <c r="KA30" s="89"/>
      <c r="KB30" s="89"/>
      <c r="KC30" s="89"/>
      <c r="KD30" s="89"/>
      <c r="KE30" s="89"/>
      <c r="KF30" s="89"/>
      <c r="KG30" s="89"/>
      <c r="KH30" s="89"/>
      <c r="KI30" s="89"/>
      <c r="KJ30" s="89"/>
      <c r="KK30" s="89"/>
      <c r="KL30" s="89"/>
      <c r="KM30" s="89"/>
      <c r="KN30" s="89"/>
      <c r="KO30" s="89"/>
      <c r="KP30" s="89"/>
      <c r="KQ30" s="89"/>
      <c r="KR30" s="89"/>
      <c r="KS30" s="89"/>
      <c r="KT30" s="89"/>
      <c r="KU30" s="89"/>
      <c r="KV30" s="89"/>
      <c r="KW30" s="89"/>
      <c r="KX30" s="89"/>
      <c r="KY30" s="89"/>
      <c r="KZ30" s="89"/>
      <c r="LA30" s="89"/>
      <c r="LB30" s="89"/>
      <c r="LC30" s="89"/>
      <c r="LD30" s="89"/>
      <c r="LE30" s="89"/>
      <c r="LF30" s="89"/>
      <c r="LG30" s="89"/>
      <c r="LH30" s="89"/>
      <c r="LI30" s="89"/>
      <c r="LJ30" s="89"/>
      <c r="LK30" s="89"/>
      <c r="LL30" s="89"/>
      <c r="LM30" s="89"/>
      <c r="LN30" s="89"/>
      <c r="LO30" s="89"/>
      <c r="LP30" s="89"/>
      <c r="LQ30" s="89"/>
      <c r="LR30" s="89"/>
      <c r="LS30" s="89"/>
      <c r="LT30" s="89"/>
      <c r="LU30" s="89"/>
      <c r="LV30" s="89"/>
      <c r="LW30" s="89"/>
      <c r="LX30" s="89"/>
      <c r="LY30" s="89"/>
      <c r="LZ30" s="89"/>
      <c r="MA30" s="89"/>
      <c r="MB30" s="89"/>
      <c r="MC30" s="89"/>
      <c r="MD30" s="89"/>
      <c r="ME30" s="89"/>
      <c r="MF30" s="89"/>
      <c r="MG30" s="89"/>
      <c r="MH30" s="89"/>
      <c r="MI30" s="89"/>
      <c r="MJ30" s="89"/>
      <c r="MK30" s="89"/>
      <c r="ML30" s="89"/>
      <c r="MM30" s="89"/>
      <c r="MN30" s="89"/>
      <c r="MO30" s="89"/>
      <c r="MP30" s="89"/>
      <c r="MQ30" s="89"/>
      <c r="MR30" s="89"/>
      <c r="MS30" s="89"/>
      <c r="MT30" s="89"/>
      <c r="MU30" s="89"/>
      <c r="MV30" s="89"/>
      <c r="MW30" s="89"/>
      <c r="MX30" s="89"/>
      <c r="MY30" s="89"/>
      <c r="MZ30" s="89"/>
      <c r="NA30" s="89"/>
      <c r="NB30" s="89"/>
      <c r="NC30" s="89"/>
      <c r="ND30" s="89"/>
      <c r="NE30" s="89"/>
      <c r="NF30" s="89"/>
      <c r="NG30" s="89"/>
      <c r="NH30" s="89"/>
      <c r="NI30" s="89"/>
      <c r="NJ30" s="89"/>
      <c r="NK30" s="89"/>
      <c r="NL30" s="89"/>
      <c r="NM30" s="89"/>
      <c r="NN30" s="89"/>
      <c r="NO30" s="89"/>
      <c r="NP30" s="89"/>
      <c r="NQ30" s="89"/>
      <c r="NR30" s="89"/>
      <c r="NS30" s="89"/>
      <c r="NT30" s="89"/>
      <c r="NU30" s="89"/>
      <c r="NV30" s="89"/>
      <c r="NW30" s="89"/>
      <c r="NX30" s="89"/>
      <c r="NY30" s="89"/>
      <c r="NZ30" s="89"/>
      <c r="OA30" s="89"/>
      <c r="OB30" s="89"/>
      <c r="OC30" s="89"/>
      <c r="OD30" s="89"/>
      <c r="OE30" s="89"/>
      <c r="OF30" s="89"/>
      <c r="OG30" s="89"/>
      <c r="OH30" s="89"/>
      <c r="OI30" s="89"/>
      <c r="OJ30" s="89"/>
      <c r="OK30" s="89"/>
      <c r="OL30" s="89"/>
      <c r="OM30" s="89"/>
      <c r="ON30" s="89"/>
      <c r="OO30" s="89"/>
      <c r="OP30" s="89"/>
      <c r="OQ30" s="89"/>
      <c r="OR30" s="89"/>
      <c r="OS30" s="89"/>
      <c r="OT30" s="89"/>
      <c r="OU30" s="89"/>
      <c r="OV30" s="89"/>
      <c r="OW30" s="89"/>
      <c r="OX30" s="89"/>
      <c r="OY30" s="89"/>
      <c r="OZ30" s="89"/>
      <c r="PA30" s="89"/>
      <c r="PB30" s="89"/>
      <c r="PC30" s="89"/>
      <c r="PD30" s="89"/>
      <c r="PE30" s="89"/>
      <c r="PF30" s="89"/>
      <c r="PG30" s="89"/>
      <c r="PH30" s="89"/>
      <c r="PI30" s="89"/>
      <c r="PJ30" s="89"/>
      <c r="PK30" s="89"/>
      <c r="PL30" s="89"/>
      <c r="PM30" s="89"/>
      <c r="PN30" s="89"/>
      <c r="PO30" s="89"/>
      <c r="PP30" s="89"/>
      <c r="PQ30" s="89"/>
      <c r="PR30" s="89"/>
      <c r="PS30" s="89"/>
      <c r="PT30" s="89"/>
      <c r="PU30" s="89"/>
      <c r="PV30" s="89"/>
      <c r="PW30" s="89"/>
      <c r="PX30" s="89"/>
      <c r="PY30" s="89"/>
      <c r="PZ30" s="89"/>
      <c r="QA30" s="89"/>
      <c r="QB30" s="89"/>
      <c r="QC30" s="89"/>
      <c r="QD30" s="89"/>
      <c r="QE30" s="89"/>
      <c r="QF30" s="89"/>
      <c r="QG30" s="89"/>
      <c r="QH30" s="89"/>
      <c r="QI30" s="89"/>
      <c r="QJ30" s="89"/>
      <c r="QK30" s="89"/>
      <c r="QL30" s="89"/>
      <c r="QM30" s="89"/>
      <c r="QN30" s="89"/>
      <c r="QO30" s="89"/>
      <c r="QP30" s="89"/>
      <c r="QQ30" s="89"/>
      <c r="QR30" s="89"/>
      <c r="QS30" s="89"/>
      <c r="QT30" s="89"/>
      <c r="QU30" s="89"/>
      <c r="QV30" s="89"/>
      <c r="QW30" s="89"/>
      <c r="QX30" s="89"/>
      <c r="QY30" s="89"/>
      <c r="QZ30" s="89"/>
      <c r="RA30" s="89"/>
      <c r="RB30" s="89"/>
      <c r="RC30" s="89"/>
      <c r="RD30" s="89"/>
      <c r="RE30" s="89"/>
      <c r="RF30" s="89"/>
      <c r="RG30" s="89"/>
      <c r="RH30" s="89"/>
      <c r="RI30" s="89"/>
      <c r="RJ30" s="89"/>
      <c r="RK30" s="89"/>
      <c r="RL30" s="89"/>
      <c r="RM30" s="89"/>
      <c r="RN30" s="89"/>
      <c r="RO30" s="89"/>
      <c r="RP30" s="89"/>
      <c r="RQ30" s="89"/>
      <c r="RR30" s="89"/>
      <c r="RS30" s="89"/>
      <c r="RT30" s="89"/>
      <c r="RU30" s="89"/>
      <c r="RV30" s="89"/>
      <c r="RW30" s="89"/>
      <c r="RX30" s="89"/>
      <c r="RY30" s="89"/>
      <c r="RZ30" s="89"/>
      <c r="SA30" s="89"/>
      <c r="SB30" s="89"/>
      <c r="SC30" s="89"/>
      <c r="SD30" s="89"/>
      <c r="SE30" s="89"/>
      <c r="SF30" s="89"/>
      <c r="SG30" s="89"/>
      <c r="SH30" s="89"/>
      <c r="SI30" s="89"/>
      <c r="SJ30" s="89"/>
      <c r="SK30" s="89"/>
      <c r="SL30" s="89"/>
      <c r="SM30" s="89"/>
      <c r="SN30" s="89"/>
      <c r="SO30" s="89"/>
      <c r="SP30" s="89"/>
      <c r="SQ30" s="89"/>
      <c r="SR30" s="89"/>
      <c r="SS30" s="89"/>
      <c r="ST30" s="89"/>
      <c r="SU30" s="89"/>
      <c r="SV30" s="89"/>
      <c r="SW30" s="89"/>
      <c r="SX30" s="89"/>
      <c r="SY30" s="89"/>
      <c r="SZ30" s="89"/>
      <c r="TA30" s="89"/>
      <c r="TB30" s="89"/>
      <c r="TC30" s="89"/>
      <c r="TD30" s="89"/>
      <c r="TE30" s="89"/>
      <c r="TF30" s="89"/>
      <c r="TG30" s="89"/>
      <c r="TH30" s="89"/>
      <c r="TI30" s="89"/>
      <c r="TJ30" s="89"/>
      <c r="TK30" s="89"/>
      <c r="TL30" s="89"/>
      <c r="TM30" s="89"/>
      <c r="TN30" s="89"/>
      <c r="TO30" s="89"/>
      <c r="TP30" s="89"/>
      <c r="TQ30" s="89"/>
      <c r="TR30" s="89"/>
      <c r="TS30" s="89"/>
      <c r="TT30" s="89"/>
      <c r="TU30" s="89"/>
    </row>
    <row r="31" spans="1:541" s="99" customFormat="1" ht="25" customHeight="1" x14ac:dyDescent="0.45">
      <c r="A31" s="95">
        <v>28</v>
      </c>
      <c r="B31" s="94" t="s">
        <v>66</v>
      </c>
      <c r="C31" s="91">
        <f>'[7]Total Domestic Debt'!R34</f>
        <v>56416452086.630005</v>
      </c>
      <c r="D31" s="315">
        <v>55524221404.560005</v>
      </c>
      <c r="E31" s="333"/>
      <c r="F31" s="321">
        <f>Table38468634533267589378[[#This Row],[DEBT STOCK AS AT Q3]]/Table38468634533267589378[[#This Row],[DEBT STOCK AS AT Q2 ]]-1</f>
        <v>1.6069215551336447E-2</v>
      </c>
      <c r="G31" s="325">
        <f>Table38468634533267589378[[#This Row],[DEBT STOCK AS AT Q3]]/Table38468634533267589378[[#Totals],[DEBT STOCK AS AT Q3]]</f>
        <v>1.3956196178106171E-2</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89"/>
      <c r="FB31" s="89"/>
      <c r="FC31" s="89"/>
      <c r="FD31" s="89"/>
      <c r="FE31" s="89"/>
      <c r="FF31" s="89"/>
      <c r="FG31" s="89"/>
      <c r="FH31" s="89"/>
      <c r="FI31" s="89"/>
      <c r="FJ31" s="89"/>
      <c r="FK31" s="89"/>
      <c r="FL31" s="89"/>
      <c r="FM31" s="89"/>
      <c r="FN31" s="89"/>
      <c r="FO31" s="89"/>
      <c r="FP31" s="89"/>
      <c r="FQ31" s="89"/>
      <c r="FR31" s="89"/>
      <c r="FS31" s="89"/>
      <c r="FT31" s="89"/>
      <c r="FU31" s="89"/>
      <c r="FV31" s="89"/>
      <c r="FW31" s="89"/>
      <c r="FX31" s="89"/>
      <c r="FY31" s="89"/>
      <c r="FZ31" s="89"/>
      <c r="GA31" s="89"/>
      <c r="GB31" s="89"/>
      <c r="GC31" s="89"/>
      <c r="GD31" s="89"/>
      <c r="GE31" s="89"/>
      <c r="GF31" s="89"/>
      <c r="GG31" s="89"/>
      <c r="GH31" s="89"/>
      <c r="GI31" s="89"/>
      <c r="GJ31" s="89"/>
      <c r="GK31" s="89"/>
      <c r="GL31" s="89"/>
      <c r="GM31" s="89"/>
      <c r="GN31" s="89"/>
      <c r="GO31" s="89"/>
      <c r="GP31" s="89"/>
      <c r="GQ31" s="89"/>
      <c r="GR31" s="89"/>
      <c r="GS31" s="89"/>
      <c r="GT31" s="89"/>
      <c r="GU31" s="89"/>
      <c r="GV31" s="89"/>
      <c r="GW31" s="89"/>
      <c r="GX31" s="89"/>
      <c r="GY31" s="89"/>
      <c r="GZ31" s="89"/>
      <c r="HA31" s="89"/>
      <c r="HB31" s="89"/>
      <c r="HC31" s="89"/>
      <c r="HD31" s="89"/>
      <c r="HE31" s="89"/>
      <c r="HF31" s="89"/>
      <c r="HG31" s="89"/>
      <c r="HH31" s="89"/>
      <c r="HI31" s="89"/>
      <c r="HJ31" s="89"/>
      <c r="HK31" s="89"/>
      <c r="HL31" s="89"/>
      <c r="HM31" s="89"/>
      <c r="HN31" s="89"/>
      <c r="HO31" s="89"/>
      <c r="HP31" s="89"/>
      <c r="HQ31" s="89"/>
      <c r="HR31" s="89"/>
      <c r="HS31" s="89"/>
      <c r="HT31" s="89"/>
      <c r="HU31" s="89"/>
      <c r="HV31" s="89"/>
      <c r="HW31" s="89"/>
      <c r="HX31" s="89"/>
      <c r="HY31" s="89"/>
      <c r="HZ31" s="89"/>
      <c r="IA31" s="89"/>
      <c r="IB31" s="89"/>
      <c r="IC31" s="89"/>
      <c r="ID31" s="89"/>
      <c r="IE31" s="89"/>
      <c r="IF31" s="89"/>
      <c r="IG31" s="89"/>
      <c r="IH31" s="89"/>
      <c r="II31" s="89"/>
      <c r="IJ31" s="89"/>
      <c r="IK31" s="89"/>
      <c r="IL31" s="89"/>
      <c r="IM31" s="89"/>
      <c r="IN31" s="89"/>
      <c r="IO31" s="89"/>
      <c r="IP31" s="89"/>
      <c r="IQ31" s="89"/>
      <c r="IR31" s="89"/>
      <c r="IS31" s="89"/>
      <c r="IT31" s="89"/>
      <c r="IU31" s="89"/>
      <c r="IV31" s="89"/>
      <c r="IW31" s="89"/>
      <c r="IX31" s="89"/>
      <c r="IY31" s="89"/>
      <c r="IZ31" s="89"/>
      <c r="JA31" s="89"/>
      <c r="JB31" s="89"/>
      <c r="JC31" s="89"/>
      <c r="JD31" s="89"/>
      <c r="JE31" s="89"/>
      <c r="JF31" s="89"/>
      <c r="JG31" s="89"/>
      <c r="JH31" s="89"/>
      <c r="JI31" s="89"/>
      <c r="JJ31" s="89"/>
      <c r="JK31" s="89"/>
      <c r="JL31" s="89"/>
      <c r="JM31" s="89"/>
      <c r="JN31" s="89"/>
      <c r="JO31" s="89"/>
      <c r="JP31" s="89"/>
      <c r="JQ31" s="89"/>
      <c r="JR31" s="89"/>
      <c r="JS31" s="89"/>
      <c r="JT31" s="89"/>
      <c r="JU31" s="89"/>
      <c r="JV31" s="89"/>
      <c r="JW31" s="89"/>
      <c r="JX31" s="89"/>
      <c r="JY31" s="89"/>
      <c r="JZ31" s="89"/>
      <c r="KA31" s="89"/>
      <c r="KB31" s="89"/>
      <c r="KC31" s="89"/>
      <c r="KD31" s="89"/>
      <c r="KE31" s="89"/>
      <c r="KF31" s="89"/>
      <c r="KG31" s="89"/>
      <c r="KH31" s="89"/>
      <c r="KI31" s="89"/>
      <c r="KJ31" s="89"/>
      <c r="KK31" s="89"/>
      <c r="KL31" s="89"/>
      <c r="KM31" s="89"/>
      <c r="KN31" s="89"/>
      <c r="KO31" s="89"/>
      <c r="KP31" s="89"/>
      <c r="KQ31" s="89"/>
      <c r="KR31" s="89"/>
      <c r="KS31" s="89"/>
      <c r="KT31" s="89"/>
      <c r="KU31" s="89"/>
      <c r="KV31" s="89"/>
      <c r="KW31" s="89"/>
      <c r="KX31" s="89"/>
      <c r="KY31" s="89"/>
      <c r="KZ31" s="89"/>
      <c r="LA31" s="89"/>
      <c r="LB31" s="89"/>
      <c r="LC31" s="89"/>
      <c r="LD31" s="89"/>
      <c r="LE31" s="89"/>
      <c r="LF31" s="89"/>
      <c r="LG31" s="89"/>
      <c r="LH31" s="89"/>
      <c r="LI31" s="89"/>
      <c r="LJ31" s="89"/>
      <c r="LK31" s="89"/>
      <c r="LL31" s="89"/>
      <c r="LM31" s="89"/>
      <c r="LN31" s="89"/>
      <c r="LO31" s="89"/>
      <c r="LP31" s="89"/>
      <c r="LQ31" s="89"/>
      <c r="LR31" s="89"/>
      <c r="LS31" s="89"/>
      <c r="LT31" s="89"/>
      <c r="LU31" s="89"/>
      <c r="LV31" s="89"/>
      <c r="LW31" s="89"/>
      <c r="LX31" s="89"/>
      <c r="LY31" s="89"/>
      <c r="LZ31" s="89"/>
      <c r="MA31" s="89"/>
      <c r="MB31" s="89"/>
      <c r="MC31" s="89"/>
      <c r="MD31" s="89"/>
      <c r="ME31" s="89"/>
      <c r="MF31" s="89"/>
      <c r="MG31" s="89"/>
      <c r="MH31" s="89"/>
      <c r="MI31" s="89"/>
      <c r="MJ31" s="89"/>
      <c r="MK31" s="89"/>
      <c r="ML31" s="89"/>
      <c r="MM31" s="89"/>
      <c r="MN31" s="89"/>
      <c r="MO31" s="89"/>
      <c r="MP31" s="89"/>
      <c r="MQ31" s="89"/>
      <c r="MR31" s="89"/>
      <c r="MS31" s="89"/>
      <c r="MT31" s="89"/>
      <c r="MU31" s="89"/>
      <c r="MV31" s="89"/>
      <c r="MW31" s="89"/>
      <c r="MX31" s="89"/>
      <c r="MY31" s="89"/>
      <c r="MZ31" s="89"/>
      <c r="NA31" s="89"/>
      <c r="NB31" s="89"/>
      <c r="NC31" s="89"/>
      <c r="ND31" s="89"/>
      <c r="NE31" s="89"/>
      <c r="NF31" s="89"/>
      <c r="NG31" s="89"/>
      <c r="NH31" s="89"/>
      <c r="NI31" s="89"/>
      <c r="NJ31" s="89"/>
      <c r="NK31" s="89"/>
      <c r="NL31" s="89"/>
      <c r="NM31" s="89"/>
      <c r="NN31" s="89"/>
      <c r="NO31" s="89"/>
      <c r="NP31" s="89"/>
      <c r="NQ31" s="89"/>
      <c r="NR31" s="89"/>
      <c r="NS31" s="89"/>
      <c r="NT31" s="89"/>
      <c r="NU31" s="89"/>
      <c r="NV31" s="89"/>
      <c r="NW31" s="89"/>
      <c r="NX31" s="89"/>
      <c r="NY31" s="89"/>
      <c r="NZ31" s="89"/>
      <c r="OA31" s="89"/>
      <c r="OB31" s="89"/>
      <c r="OC31" s="89"/>
      <c r="OD31" s="89"/>
      <c r="OE31" s="89"/>
      <c r="OF31" s="89"/>
      <c r="OG31" s="89"/>
      <c r="OH31" s="89"/>
      <c r="OI31" s="89"/>
      <c r="OJ31" s="89"/>
      <c r="OK31" s="89"/>
      <c r="OL31" s="89"/>
      <c r="OM31" s="89"/>
      <c r="ON31" s="89"/>
      <c r="OO31" s="89"/>
      <c r="OP31" s="89"/>
      <c r="OQ31" s="89"/>
      <c r="OR31" s="89"/>
      <c r="OS31" s="89"/>
      <c r="OT31" s="89"/>
      <c r="OU31" s="89"/>
      <c r="OV31" s="89"/>
      <c r="OW31" s="89"/>
      <c r="OX31" s="89"/>
      <c r="OY31" s="89"/>
      <c r="OZ31" s="89"/>
      <c r="PA31" s="89"/>
      <c r="PB31" s="89"/>
      <c r="PC31" s="89"/>
      <c r="PD31" s="89"/>
      <c r="PE31" s="89"/>
      <c r="PF31" s="89"/>
      <c r="PG31" s="89"/>
      <c r="PH31" s="89"/>
      <c r="PI31" s="89"/>
      <c r="PJ31" s="89"/>
      <c r="PK31" s="89"/>
      <c r="PL31" s="89"/>
      <c r="PM31" s="89"/>
      <c r="PN31" s="89"/>
      <c r="PO31" s="89"/>
      <c r="PP31" s="89"/>
      <c r="PQ31" s="89"/>
      <c r="PR31" s="89"/>
      <c r="PS31" s="89"/>
      <c r="PT31" s="89"/>
      <c r="PU31" s="89"/>
      <c r="PV31" s="89"/>
      <c r="PW31" s="89"/>
      <c r="PX31" s="89"/>
      <c r="PY31" s="89"/>
      <c r="PZ31" s="89"/>
      <c r="QA31" s="89"/>
      <c r="QB31" s="89"/>
      <c r="QC31" s="89"/>
      <c r="QD31" s="89"/>
      <c r="QE31" s="89"/>
      <c r="QF31" s="89"/>
      <c r="QG31" s="89"/>
      <c r="QH31" s="89"/>
      <c r="QI31" s="89"/>
      <c r="QJ31" s="89"/>
      <c r="QK31" s="89"/>
      <c r="QL31" s="89"/>
      <c r="QM31" s="89"/>
      <c r="QN31" s="89"/>
      <c r="QO31" s="89"/>
      <c r="QP31" s="89"/>
      <c r="QQ31" s="89"/>
      <c r="QR31" s="89"/>
      <c r="QS31" s="89"/>
      <c r="QT31" s="89"/>
      <c r="QU31" s="89"/>
      <c r="QV31" s="89"/>
      <c r="QW31" s="89"/>
      <c r="QX31" s="89"/>
      <c r="QY31" s="89"/>
      <c r="QZ31" s="89"/>
      <c r="RA31" s="89"/>
      <c r="RB31" s="89"/>
      <c r="RC31" s="89"/>
      <c r="RD31" s="89"/>
      <c r="RE31" s="89"/>
      <c r="RF31" s="89"/>
      <c r="RG31" s="89"/>
      <c r="RH31" s="89"/>
      <c r="RI31" s="89"/>
      <c r="RJ31" s="89"/>
      <c r="RK31" s="89"/>
      <c r="RL31" s="89"/>
      <c r="RM31" s="89"/>
      <c r="RN31" s="89"/>
      <c r="RO31" s="89"/>
      <c r="RP31" s="89"/>
      <c r="RQ31" s="89"/>
      <c r="RR31" s="89"/>
      <c r="RS31" s="89"/>
      <c r="RT31" s="89"/>
      <c r="RU31" s="89"/>
      <c r="RV31" s="89"/>
      <c r="RW31" s="89"/>
      <c r="RX31" s="89"/>
      <c r="RY31" s="89"/>
      <c r="RZ31" s="89"/>
      <c r="SA31" s="89"/>
      <c r="SB31" s="89"/>
      <c r="SC31" s="89"/>
      <c r="SD31" s="89"/>
      <c r="SE31" s="89"/>
      <c r="SF31" s="89"/>
      <c r="SG31" s="89"/>
      <c r="SH31" s="89"/>
      <c r="SI31" s="89"/>
      <c r="SJ31" s="89"/>
      <c r="SK31" s="89"/>
      <c r="SL31" s="89"/>
      <c r="SM31" s="89"/>
      <c r="SN31" s="89"/>
      <c r="SO31" s="89"/>
      <c r="SP31" s="89"/>
      <c r="SQ31" s="89"/>
      <c r="SR31" s="89"/>
      <c r="SS31" s="89"/>
      <c r="ST31" s="89"/>
      <c r="SU31" s="89"/>
      <c r="SV31" s="89"/>
      <c r="SW31" s="89"/>
      <c r="SX31" s="89"/>
      <c r="SY31" s="89"/>
      <c r="SZ31" s="89"/>
      <c r="TA31" s="89"/>
      <c r="TB31" s="89"/>
      <c r="TC31" s="89"/>
      <c r="TD31" s="89"/>
      <c r="TE31" s="89"/>
      <c r="TF31" s="89"/>
      <c r="TG31" s="89"/>
      <c r="TH31" s="89"/>
      <c r="TI31" s="89"/>
      <c r="TJ31" s="89"/>
      <c r="TK31" s="89"/>
      <c r="TL31" s="89"/>
      <c r="TM31" s="89"/>
      <c r="TN31" s="89"/>
      <c r="TO31" s="89"/>
      <c r="TP31" s="89"/>
      <c r="TQ31" s="89"/>
      <c r="TR31" s="89"/>
      <c r="TS31" s="89"/>
      <c r="TT31" s="89"/>
      <c r="TU31" s="89"/>
    </row>
    <row r="32" spans="1:541" s="90" customFormat="1" ht="25" customHeight="1" x14ac:dyDescent="0.45">
      <c r="A32" s="95">
        <v>29</v>
      </c>
      <c r="B32" s="94" t="s">
        <v>65</v>
      </c>
      <c r="C32" s="91">
        <f>'[7]Total Domestic Debt'!R35</f>
        <v>141792935913.23999</v>
      </c>
      <c r="D32" s="315">
        <v>144804503035.22998</v>
      </c>
      <c r="E32" s="333"/>
      <c r="F32" s="321">
        <f>Table38468634533267589378[[#This Row],[DEBT STOCK AS AT Q3]]/Table38468634533267589378[[#This Row],[DEBT STOCK AS AT Q2 ]]-1</f>
        <v>-2.0797468717235201E-2</v>
      </c>
      <c r="G32" s="325">
        <f>Table38468634533267589378[[#This Row],[DEBT STOCK AS AT Q3]]/Table38468634533267589378[[#Totals],[DEBT STOCK AS AT Q3]]</f>
        <v>3.5076470729427267E-2</v>
      </c>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c r="FH32" s="89"/>
      <c r="FI32" s="89"/>
      <c r="FJ32" s="89"/>
      <c r="FK32" s="89"/>
      <c r="FL32" s="89"/>
      <c r="FM32" s="89"/>
      <c r="FN32" s="89"/>
      <c r="FO32" s="89"/>
      <c r="FP32" s="89"/>
      <c r="FQ32" s="89"/>
      <c r="FR32" s="89"/>
      <c r="FS32" s="89"/>
      <c r="FT32" s="89"/>
      <c r="FU32" s="89"/>
      <c r="FV32" s="89"/>
      <c r="FW32" s="89"/>
      <c r="FX32" s="89"/>
      <c r="FY32" s="89"/>
      <c r="FZ32" s="89"/>
      <c r="GA32" s="89"/>
      <c r="GB32" s="89"/>
      <c r="GC32" s="89"/>
      <c r="GD32" s="89"/>
      <c r="GE32" s="89"/>
      <c r="GF32" s="89"/>
      <c r="GG32" s="89"/>
      <c r="GH32" s="89"/>
      <c r="GI32" s="89"/>
      <c r="GJ32" s="89"/>
      <c r="GK32" s="89"/>
      <c r="GL32" s="89"/>
      <c r="GM32" s="89"/>
      <c r="GN32" s="89"/>
      <c r="GO32" s="89"/>
      <c r="GP32" s="89"/>
      <c r="GQ32" s="89"/>
      <c r="GR32" s="89"/>
      <c r="GS32" s="89"/>
      <c r="GT32" s="89"/>
      <c r="GU32" s="89"/>
      <c r="GV32" s="89"/>
      <c r="GW32" s="89"/>
      <c r="GX32" s="89"/>
      <c r="GY32" s="89"/>
      <c r="GZ32" s="89"/>
      <c r="HA32" s="89"/>
      <c r="HB32" s="89"/>
      <c r="HC32" s="89"/>
      <c r="HD32" s="89"/>
      <c r="HE32" s="89"/>
      <c r="HF32" s="89"/>
      <c r="HG32" s="89"/>
      <c r="HH32" s="89"/>
      <c r="HI32" s="89"/>
      <c r="HJ32" s="89"/>
      <c r="HK32" s="89"/>
      <c r="HL32" s="89"/>
      <c r="HM32" s="89"/>
      <c r="HN32" s="89"/>
      <c r="HO32" s="89"/>
      <c r="HP32" s="89"/>
      <c r="HQ32" s="89"/>
      <c r="HR32" s="89"/>
      <c r="HS32" s="89"/>
      <c r="HT32" s="89"/>
      <c r="HU32" s="89"/>
      <c r="HV32" s="89"/>
      <c r="HW32" s="89"/>
      <c r="HX32" s="89"/>
      <c r="HY32" s="89"/>
      <c r="HZ32" s="89"/>
      <c r="IA32" s="89"/>
      <c r="IB32" s="89"/>
      <c r="IC32" s="89"/>
      <c r="ID32" s="89"/>
      <c r="IE32" s="89"/>
      <c r="IF32" s="89"/>
      <c r="IG32" s="89"/>
      <c r="IH32" s="89"/>
      <c r="II32" s="89"/>
      <c r="IJ32" s="89"/>
      <c r="IK32" s="89"/>
      <c r="IL32" s="89"/>
      <c r="IM32" s="89"/>
      <c r="IN32" s="89"/>
      <c r="IO32" s="89"/>
      <c r="IP32" s="89"/>
      <c r="IQ32" s="89"/>
      <c r="IR32" s="89"/>
      <c r="IS32" s="89"/>
      <c r="IT32" s="89"/>
      <c r="IU32" s="89"/>
      <c r="IV32" s="89"/>
      <c r="IW32" s="89"/>
      <c r="IX32" s="89"/>
      <c r="IY32" s="89"/>
      <c r="IZ32" s="89"/>
      <c r="JA32" s="89"/>
      <c r="JB32" s="89"/>
      <c r="JC32" s="89"/>
      <c r="JD32" s="89"/>
      <c r="JE32" s="89"/>
      <c r="JF32" s="89"/>
      <c r="JG32" s="89"/>
      <c r="JH32" s="89"/>
      <c r="JI32" s="89"/>
      <c r="JJ32" s="89"/>
      <c r="JK32" s="89"/>
      <c r="JL32" s="89"/>
      <c r="JM32" s="89"/>
      <c r="JN32" s="89"/>
      <c r="JO32" s="89"/>
      <c r="JP32" s="89"/>
      <c r="JQ32" s="89"/>
      <c r="JR32" s="89"/>
      <c r="JS32" s="89"/>
      <c r="JT32" s="89"/>
      <c r="JU32" s="89"/>
      <c r="JV32" s="89"/>
      <c r="JW32" s="89"/>
      <c r="JX32" s="89"/>
      <c r="JY32" s="89"/>
      <c r="JZ32" s="89"/>
      <c r="KA32" s="89"/>
      <c r="KB32" s="89"/>
      <c r="KC32" s="89"/>
      <c r="KD32" s="89"/>
      <c r="KE32" s="89"/>
      <c r="KF32" s="89"/>
      <c r="KG32" s="89"/>
      <c r="KH32" s="89"/>
      <c r="KI32" s="89"/>
      <c r="KJ32" s="89"/>
      <c r="KK32" s="89"/>
      <c r="KL32" s="89"/>
      <c r="KM32" s="89"/>
      <c r="KN32" s="89"/>
      <c r="KO32" s="89"/>
      <c r="KP32" s="89"/>
      <c r="KQ32" s="89"/>
      <c r="KR32" s="89"/>
      <c r="KS32" s="89"/>
      <c r="KT32" s="89"/>
      <c r="KU32" s="89"/>
      <c r="KV32" s="89"/>
      <c r="KW32" s="89"/>
      <c r="KX32" s="89"/>
      <c r="KY32" s="89"/>
      <c r="KZ32" s="89"/>
      <c r="LA32" s="89"/>
      <c r="LB32" s="89"/>
      <c r="LC32" s="89"/>
      <c r="LD32" s="89"/>
      <c r="LE32" s="89"/>
      <c r="LF32" s="89"/>
      <c r="LG32" s="89"/>
      <c r="LH32" s="89"/>
      <c r="LI32" s="89"/>
      <c r="LJ32" s="89"/>
      <c r="LK32" s="89"/>
      <c r="LL32" s="89"/>
      <c r="LM32" s="89"/>
      <c r="LN32" s="89"/>
      <c r="LO32" s="89"/>
      <c r="LP32" s="89"/>
      <c r="LQ32" s="89"/>
      <c r="LR32" s="89"/>
      <c r="LS32" s="89"/>
      <c r="LT32" s="89"/>
      <c r="LU32" s="89"/>
      <c r="LV32" s="89"/>
      <c r="LW32" s="89"/>
      <c r="LX32" s="89"/>
      <c r="LY32" s="89"/>
      <c r="LZ32" s="89"/>
      <c r="MA32" s="89"/>
      <c r="MB32" s="89"/>
      <c r="MC32" s="89"/>
      <c r="MD32" s="89"/>
      <c r="ME32" s="89"/>
      <c r="MF32" s="89"/>
      <c r="MG32" s="89"/>
      <c r="MH32" s="89"/>
      <c r="MI32" s="89"/>
      <c r="MJ32" s="89"/>
      <c r="MK32" s="89"/>
      <c r="ML32" s="89"/>
      <c r="MM32" s="89"/>
      <c r="MN32" s="89"/>
      <c r="MO32" s="89"/>
      <c r="MP32" s="89"/>
      <c r="MQ32" s="89"/>
      <c r="MR32" s="89"/>
      <c r="MS32" s="89"/>
      <c r="MT32" s="89"/>
      <c r="MU32" s="89"/>
      <c r="MV32" s="89"/>
      <c r="MW32" s="89"/>
      <c r="MX32" s="89"/>
      <c r="MY32" s="89"/>
      <c r="MZ32" s="89"/>
      <c r="NA32" s="89"/>
      <c r="NB32" s="89"/>
      <c r="NC32" s="89"/>
      <c r="ND32" s="89"/>
      <c r="NE32" s="89"/>
      <c r="NF32" s="89"/>
      <c r="NG32" s="89"/>
      <c r="NH32" s="89"/>
      <c r="NI32" s="89"/>
      <c r="NJ32" s="89"/>
      <c r="NK32" s="89"/>
      <c r="NL32" s="89"/>
      <c r="NM32" s="89"/>
      <c r="NN32" s="89"/>
      <c r="NO32" s="89"/>
      <c r="NP32" s="89"/>
      <c r="NQ32" s="89"/>
      <c r="NR32" s="89"/>
      <c r="NS32" s="89"/>
      <c r="NT32" s="89"/>
      <c r="NU32" s="89"/>
      <c r="NV32" s="89"/>
      <c r="NW32" s="89"/>
      <c r="NX32" s="89"/>
      <c r="NY32" s="89"/>
      <c r="NZ32" s="89"/>
      <c r="OA32" s="89"/>
      <c r="OB32" s="89"/>
      <c r="OC32" s="89"/>
      <c r="OD32" s="89"/>
      <c r="OE32" s="89"/>
      <c r="OF32" s="89"/>
      <c r="OG32" s="89"/>
      <c r="OH32" s="89"/>
      <c r="OI32" s="89"/>
      <c r="OJ32" s="89"/>
      <c r="OK32" s="89"/>
      <c r="OL32" s="89"/>
      <c r="OM32" s="89"/>
      <c r="ON32" s="89"/>
      <c r="OO32" s="89"/>
      <c r="OP32" s="89"/>
      <c r="OQ32" s="89"/>
      <c r="OR32" s="89"/>
      <c r="OS32" s="89"/>
      <c r="OT32" s="89"/>
      <c r="OU32" s="89"/>
      <c r="OV32" s="89"/>
      <c r="OW32" s="89"/>
      <c r="OX32" s="89"/>
      <c r="OY32" s="89"/>
      <c r="OZ32" s="89"/>
      <c r="PA32" s="89"/>
      <c r="PB32" s="89"/>
      <c r="PC32" s="89"/>
      <c r="PD32" s="89"/>
      <c r="PE32" s="89"/>
      <c r="PF32" s="89"/>
      <c r="PG32" s="89"/>
      <c r="PH32" s="89"/>
      <c r="PI32" s="89"/>
      <c r="PJ32" s="89"/>
      <c r="PK32" s="89"/>
      <c r="PL32" s="89"/>
      <c r="PM32" s="89"/>
      <c r="PN32" s="89"/>
      <c r="PO32" s="89"/>
      <c r="PP32" s="89"/>
      <c r="PQ32" s="89"/>
      <c r="PR32" s="89"/>
      <c r="PS32" s="89"/>
      <c r="PT32" s="89"/>
      <c r="PU32" s="89"/>
      <c r="PV32" s="89"/>
      <c r="PW32" s="89"/>
      <c r="PX32" s="89"/>
      <c r="PY32" s="89"/>
      <c r="PZ32" s="89"/>
      <c r="QA32" s="89"/>
      <c r="QB32" s="89"/>
      <c r="QC32" s="89"/>
      <c r="QD32" s="89"/>
      <c r="QE32" s="89"/>
      <c r="QF32" s="89"/>
      <c r="QG32" s="89"/>
      <c r="QH32" s="89"/>
      <c r="QI32" s="89"/>
      <c r="QJ32" s="89"/>
      <c r="QK32" s="89"/>
      <c r="QL32" s="89"/>
      <c r="QM32" s="89"/>
      <c r="QN32" s="89"/>
      <c r="QO32" s="89"/>
      <c r="QP32" s="89"/>
      <c r="QQ32" s="89"/>
      <c r="QR32" s="89"/>
      <c r="QS32" s="89"/>
      <c r="QT32" s="89"/>
      <c r="QU32" s="89"/>
      <c r="QV32" s="89"/>
      <c r="QW32" s="89"/>
      <c r="QX32" s="89"/>
      <c r="QY32" s="89"/>
      <c r="QZ32" s="89"/>
      <c r="RA32" s="89"/>
      <c r="RB32" s="89"/>
      <c r="RC32" s="89"/>
      <c r="RD32" s="89"/>
      <c r="RE32" s="89"/>
      <c r="RF32" s="89"/>
      <c r="RG32" s="89"/>
      <c r="RH32" s="89"/>
      <c r="RI32" s="89"/>
      <c r="RJ32" s="89"/>
      <c r="RK32" s="89"/>
      <c r="RL32" s="89"/>
      <c r="RM32" s="89"/>
      <c r="RN32" s="89"/>
      <c r="RO32" s="89"/>
      <c r="RP32" s="89"/>
      <c r="RQ32" s="89"/>
      <c r="RR32" s="89"/>
      <c r="RS32" s="89"/>
      <c r="RT32" s="89"/>
      <c r="RU32" s="89"/>
      <c r="RV32" s="89"/>
      <c r="RW32" s="89"/>
      <c r="RX32" s="89"/>
      <c r="RY32" s="89"/>
      <c r="RZ32" s="89"/>
      <c r="SA32" s="89"/>
      <c r="SB32" s="89"/>
      <c r="SC32" s="89"/>
      <c r="SD32" s="89"/>
      <c r="SE32" s="89"/>
      <c r="SF32" s="89"/>
      <c r="SG32" s="89"/>
      <c r="SH32" s="89"/>
      <c r="SI32" s="89"/>
      <c r="SJ32" s="89"/>
      <c r="SK32" s="89"/>
      <c r="SL32" s="89"/>
      <c r="SM32" s="89"/>
      <c r="SN32" s="89"/>
      <c r="SO32" s="89"/>
      <c r="SP32" s="89"/>
      <c r="SQ32" s="89"/>
      <c r="SR32" s="89"/>
      <c r="SS32" s="89"/>
      <c r="ST32" s="89"/>
      <c r="SU32" s="89"/>
      <c r="SV32" s="89"/>
      <c r="SW32" s="89"/>
      <c r="SX32" s="89"/>
      <c r="SY32" s="89"/>
      <c r="SZ32" s="89"/>
      <c r="TA32" s="89"/>
      <c r="TB32" s="89"/>
      <c r="TC32" s="89"/>
      <c r="TD32" s="89"/>
      <c r="TE32" s="89"/>
      <c r="TF32" s="89"/>
      <c r="TG32" s="89"/>
      <c r="TH32" s="89"/>
      <c r="TI32" s="89"/>
      <c r="TJ32" s="89"/>
      <c r="TK32" s="89"/>
      <c r="TL32" s="89"/>
      <c r="TM32" s="89"/>
      <c r="TN32" s="89"/>
      <c r="TO32" s="89"/>
      <c r="TP32" s="89"/>
      <c r="TQ32" s="89"/>
      <c r="TR32" s="89"/>
      <c r="TS32" s="89"/>
      <c r="TT32" s="89"/>
      <c r="TU32" s="89"/>
    </row>
    <row r="33" spans="1:556" s="88" customFormat="1" ht="25" customHeight="1" x14ac:dyDescent="0.45">
      <c r="A33" s="95">
        <v>30</v>
      </c>
      <c r="B33" s="98" t="s">
        <v>64</v>
      </c>
      <c r="C33" s="91">
        <v>90592445114.468964</v>
      </c>
      <c r="D33" s="315">
        <v>99358565798.520004</v>
      </c>
      <c r="E33" s="333"/>
      <c r="F33" s="321">
        <f>Table38468634533267589378[[#This Row],[DEBT STOCK AS AT Q3]]/Table38468634533267589378[[#This Row],[DEBT STOCK AS AT Q2 ]]-1</f>
        <v>-8.8227125800376838E-2</v>
      </c>
      <c r="G33" s="325">
        <f>Table38468634533267589378[[#This Row],[DEBT STOCK AS AT Q3]]/Table38468634533267589378[[#Totals],[DEBT STOCK AS AT Q3]]</f>
        <v>2.2410589278645445E-2</v>
      </c>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89"/>
      <c r="FB33" s="89"/>
      <c r="FC33" s="89"/>
      <c r="FD33" s="89"/>
      <c r="FE33" s="89"/>
      <c r="FF33" s="89"/>
      <c r="FG33" s="89"/>
      <c r="FH33" s="89"/>
      <c r="FI33" s="89"/>
      <c r="FJ33" s="89"/>
      <c r="FK33" s="89"/>
      <c r="FL33" s="89"/>
      <c r="FM33" s="89"/>
      <c r="FN33" s="89"/>
      <c r="FO33" s="89"/>
      <c r="FP33" s="89"/>
      <c r="FQ33" s="89"/>
      <c r="FR33" s="89"/>
      <c r="FS33" s="89"/>
      <c r="FT33" s="89"/>
      <c r="FU33" s="89"/>
      <c r="FV33" s="89"/>
      <c r="FW33" s="89"/>
      <c r="FX33" s="89"/>
      <c r="FY33" s="89"/>
      <c r="FZ33" s="89"/>
      <c r="GA33" s="89"/>
      <c r="GB33" s="89"/>
      <c r="GC33" s="89"/>
      <c r="GD33" s="89"/>
      <c r="GE33" s="89"/>
      <c r="GF33" s="89"/>
      <c r="GG33" s="89"/>
      <c r="GH33" s="89"/>
      <c r="GI33" s="89"/>
      <c r="GJ33" s="89"/>
      <c r="GK33" s="89"/>
      <c r="GL33" s="89"/>
      <c r="GM33" s="89"/>
      <c r="GN33" s="89"/>
      <c r="GO33" s="89"/>
      <c r="GP33" s="89"/>
      <c r="GQ33" s="89"/>
      <c r="GR33" s="89"/>
      <c r="GS33" s="89"/>
      <c r="GT33" s="89"/>
      <c r="GU33" s="89"/>
      <c r="GV33" s="89"/>
      <c r="GW33" s="89"/>
      <c r="GX33" s="89"/>
      <c r="GY33" s="89"/>
      <c r="GZ33" s="89"/>
      <c r="HA33" s="89"/>
      <c r="HB33" s="89"/>
      <c r="HC33" s="89"/>
      <c r="HD33" s="89"/>
      <c r="HE33" s="89"/>
      <c r="HF33" s="89"/>
      <c r="HG33" s="89"/>
      <c r="HH33" s="89"/>
      <c r="HI33" s="89"/>
      <c r="HJ33" s="89"/>
      <c r="HK33" s="89"/>
      <c r="HL33" s="89"/>
      <c r="HM33" s="89"/>
      <c r="HN33" s="89"/>
      <c r="HO33" s="89"/>
      <c r="HP33" s="89"/>
      <c r="HQ33" s="89"/>
      <c r="HR33" s="89"/>
      <c r="HS33" s="89"/>
      <c r="HT33" s="89"/>
      <c r="HU33" s="89"/>
      <c r="HV33" s="89"/>
      <c r="HW33" s="89"/>
      <c r="HX33" s="89"/>
      <c r="HY33" s="89"/>
      <c r="HZ33" s="89"/>
      <c r="IA33" s="89"/>
      <c r="IB33" s="89"/>
      <c r="IC33" s="89"/>
      <c r="ID33" s="89"/>
      <c r="IE33" s="89"/>
      <c r="IF33" s="89"/>
      <c r="IG33" s="89"/>
      <c r="IH33" s="89"/>
      <c r="II33" s="89"/>
      <c r="IJ33" s="89"/>
      <c r="IK33" s="89"/>
      <c r="IL33" s="89"/>
      <c r="IM33" s="89"/>
      <c r="IN33" s="89"/>
      <c r="IO33" s="89"/>
      <c r="IP33" s="89"/>
      <c r="IQ33" s="89"/>
      <c r="IR33" s="89"/>
      <c r="IS33" s="89"/>
      <c r="IT33" s="89"/>
      <c r="IU33" s="89"/>
      <c r="IV33" s="89"/>
      <c r="IW33" s="89"/>
      <c r="IX33" s="89"/>
      <c r="IY33" s="89"/>
      <c r="IZ33" s="89"/>
      <c r="JA33" s="89"/>
      <c r="JB33" s="89"/>
      <c r="JC33" s="89"/>
      <c r="JD33" s="89"/>
      <c r="JE33" s="89"/>
      <c r="JF33" s="89"/>
      <c r="JG33" s="89"/>
      <c r="JH33" s="89"/>
      <c r="JI33" s="89"/>
      <c r="JJ33" s="89"/>
      <c r="JK33" s="89"/>
      <c r="JL33" s="89"/>
      <c r="JM33" s="89"/>
      <c r="JN33" s="89"/>
      <c r="JO33" s="89"/>
      <c r="JP33" s="89"/>
      <c r="JQ33" s="89"/>
      <c r="JR33" s="89"/>
      <c r="JS33" s="89"/>
      <c r="JT33" s="89"/>
      <c r="JU33" s="89"/>
      <c r="JV33" s="89"/>
      <c r="JW33" s="89"/>
      <c r="JX33" s="89"/>
      <c r="JY33" s="89"/>
      <c r="JZ33" s="89"/>
      <c r="KA33" s="89"/>
      <c r="KB33" s="89"/>
      <c r="KC33" s="89"/>
      <c r="KD33" s="89"/>
      <c r="KE33" s="89"/>
      <c r="KF33" s="89"/>
      <c r="KG33" s="89"/>
      <c r="KH33" s="89"/>
      <c r="KI33" s="89"/>
      <c r="KJ33" s="89"/>
      <c r="KK33" s="89"/>
      <c r="KL33" s="89"/>
      <c r="KM33" s="89"/>
      <c r="KN33" s="89"/>
      <c r="KO33" s="89"/>
      <c r="KP33" s="89"/>
      <c r="KQ33" s="89"/>
      <c r="KR33" s="89"/>
      <c r="KS33" s="89"/>
      <c r="KT33" s="89"/>
      <c r="KU33" s="89"/>
      <c r="KV33" s="89"/>
      <c r="KW33" s="89"/>
      <c r="KX33" s="89"/>
      <c r="KY33" s="89"/>
      <c r="KZ33" s="89"/>
      <c r="LA33" s="89"/>
      <c r="LB33" s="89"/>
      <c r="LC33" s="89"/>
      <c r="LD33" s="89"/>
      <c r="LE33" s="89"/>
      <c r="LF33" s="89"/>
      <c r="LG33" s="89"/>
      <c r="LH33" s="89"/>
      <c r="LI33" s="89"/>
      <c r="LJ33" s="89"/>
      <c r="LK33" s="89"/>
      <c r="LL33" s="89"/>
      <c r="LM33" s="89"/>
      <c r="LN33" s="89"/>
      <c r="LO33" s="89"/>
      <c r="LP33" s="89"/>
      <c r="LQ33" s="89"/>
      <c r="LR33" s="89"/>
      <c r="LS33" s="89"/>
      <c r="LT33" s="89"/>
      <c r="LU33" s="89"/>
      <c r="LV33" s="89"/>
      <c r="LW33" s="89"/>
      <c r="LX33" s="89"/>
      <c r="LY33" s="89"/>
      <c r="LZ33" s="89"/>
      <c r="MA33" s="89"/>
      <c r="MB33" s="89"/>
      <c r="MC33" s="89"/>
      <c r="MD33" s="89"/>
      <c r="ME33" s="89"/>
      <c r="MF33" s="89"/>
      <c r="MG33" s="89"/>
      <c r="MH33" s="89"/>
      <c r="MI33" s="89"/>
      <c r="MJ33" s="89"/>
      <c r="MK33" s="89"/>
      <c r="ML33" s="89"/>
      <c r="MM33" s="89"/>
      <c r="MN33" s="89"/>
      <c r="MO33" s="89"/>
      <c r="MP33" s="89"/>
      <c r="MQ33" s="89"/>
      <c r="MR33" s="89"/>
      <c r="MS33" s="89"/>
      <c r="MT33" s="89"/>
      <c r="MU33" s="89"/>
      <c r="MV33" s="89"/>
      <c r="MW33" s="89"/>
      <c r="MX33" s="89"/>
      <c r="MY33" s="89"/>
      <c r="MZ33" s="89"/>
      <c r="NA33" s="89"/>
      <c r="NB33" s="89"/>
      <c r="NC33" s="89"/>
      <c r="ND33" s="89"/>
      <c r="NE33" s="89"/>
      <c r="NF33" s="89"/>
      <c r="NG33" s="89"/>
      <c r="NH33" s="89"/>
      <c r="NI33" s="89"/>
      <c r="NJ33" s="89"/>
      <c r="NK33" s="89"/>
      <c r="NL33" s="89"/>
      <c r="NM33" s="89"/>
      <c r="NN33" s="89"/>
      <c r="NO33" s="89"/>
      <c r="NP33" s="89"/>
      <c r="NQ33" s="89"/>
      <c r="NR33" s="89"/>
      <c r="NS33" s="89"/>
      <c r="NT33" s="89"/>
      <c r="NU33" s="89"/>
      <c r="NV33" s="89"/>
      <c r="NW33" s="89"/>
      <c r="NX33" s="89"/>
      <c r="NY33" s="89"/>
      <c r="NZ33" s="89"/>
      <c r="OA33" s="89"/>
      <c r="OB33" s="89"/>
      <c r="OC33" s="89"/>
      <c r="OD33" s="89"/>
      <c r="OE33" s="89"/>
      <c r="OF33" s="89"/>
      <c r="OG33" s="89"/>
      <c r="OH33" s="89"/>
      <c r="OI33" s="89"/>
      <c r="OJ33" s="89"/>
      <c r="OK33" s="89"/>
      <c r="OL33" s="89"/>
      <c r="OM33" s="89"/>
      <c r="ON33" s="89"/>
      <c r="OO33" s="89"/>
      <c r="OP33" s="89"/>
      <c r="OQ33" s="89"/>
      <c r="OR33" s="89"/>
      <c r="OS33" s="89"/>
      <c r="OT33" s="89"/>
      <c r="OU33" s="89"/>
      <c r="OV33" s="89"/>
      <c r="OW33" s="89"/>
      <c r="OX33" s="89"/>
      <c r="OY33" s="89"/>
      <c r="OZ33" s="89"/>
      <c r="PA33" s="89"/>
      <c r="PB33" s="89"/>
      <c r="PC33" s="89"/>
      <c r="PD33" s="89"/>
      <c r="PE33" s="89"/>
      <c r="PF33" s="89"/>
      <c r="PG33" s="89"/>
      <c r="PH33" s="89"/>
      <c r="PI33" s="89"/>
      <c r="PJ33" s="89"/>
      <c r="PK33" s="89"/>
      <c r="PL33" s="89"/>
      <c r="PM33" s="89"/>
      <c r="PN33" s="89"/>
      <c r="PO33" s="89"/>
      <c r="PP33" s="89"/>
      <c r="PQ33" s="89"/>
      <c r="PR33" s="89"/>
      <c r="PS33" s="89"/>
      <c r="PT33" s="89"/>
      <c r="PU33" s="89"/>
      <c r="PV33" s="89"/>
      <c r="PW33" s="89"/>
      <c r="PX33" s="89"/>
      <c r="PY33" s="89"/>
      <c r="PZ33" s="89"/>
      <c r="QA33" s="89"/>
      <c r="QB33" s="89"/>
      <c r="QC33" s="89"/>
      <c r="QD33" s="89"/>
      <c r="QE33" s="89"/>
      <c r="QF33" s="89"/>
      <c r="QG33" s="89"/>
      <c r="QH33" s="89"/>
      <c r="QI33" s="89"/>
      <c r="QJ33" s="89"/>
      <c r="QK33" s="89"/>
      <c r="QL33" s="89"/>
      <c r="QM33" s="89"/>
      <c r="QN33" s="89"/>
      <c r="QO33" s="89"/>
      <c r="QP33" s="89"/>
      <c r="QQ33" s="89"/>
      <c r="QR33" s="89"/>
      <c r="QS33" s="89"/>
      <c r="QT33" s="89"/>
      <c r="QU33" s="89"/>
      <c r="QV33" s="89"/>
      <c r="QW33" s="89"/>
      <c r="QX33" s="89"/>
      <c r="QY33" s="89"/>
      <c r="QZ33" s="89"/>
      <c r="RA33" s="89"/>
      <c r="RB33" s="89"/>
      <c r="RC33" s="89"/>
      <c r="RD33" s="89"/>
      <c r="RE33" s="89"/>
      <c r="RF33" s="89"/>
      <c r="RG33" s="89"/>
      <c r="RH33" s="89"/>
      <c r="RI33" s="89"/>
      <c r="RJ33" s="89"/>
      <c r="RK33" s="89"/>
      <c r="RL33" s="89"/>
      <c r="RM33" s="89"/>
      <c r="RN33" s="89"/>
      <c r="RO33" s="89"/>
      <c r="RP33" s="89"/>
      <c r="RQ33" s="89"/>
      <c r="RR33" s="89"/>
      <c r="RS33" s="89"/>
      <c r="RT33" s="89"/>
      <c r="RU33" s="89"/>
      <c r="RV33" s="89"/>
      <c r="RW33" s="89"/>
      <c r="RX33" s="89"/>
      <c r="RY33" s="89"/>
      <c r="RZ33" s="89"/>
      <c r="SA33" s="89"/>
      <c r="SB33" s="89"/>
      <c r="SC33" s="89"/>
      <c r="SD33" s="89"/>
      <c r="SE33" s="89"/>
      <c r="SF33" s="89"/>
      <c r="SG33" s="89"/>
      <c r="SH33" s="89"/>
      <c r="SI33" s="89"/>
      <c r="SJ33" s="89"/>
      <c r="SK33" s="89"/>
      <c r="SL33" s="89"/>
      <c r="SM33" s="89"/>
      <c r="SN33" s="89"/>
      <c r="SO33" s="89"/>
      <c r="SP33" s="89"/>
      <c r="SQ33" s="89"/>
      <c r="SR33" s="89"/>
      <c r="SS33" s="89"/>
      <c r="ST33" s="89"/>
      <c r="SU33" s="89"/>
      <c r="SV33" s="89"/>
      <c r="SW33" s="89"/>
      <c r="SX33" s="89"/>
      <c r="SY33" s="89"/>
      <c r="SZ33" s="89"/>
      <c r="TA33" s="89"/>
      <c r="TB33" s="89"/>
      <c r="TC33" s="89"/>
      <c r="TD33" s="89"/>
      <c r="TE33" s="89"/>
      <c r="TF33" s="89"/>
      <c r="TG33" s="89"/>
      <c r="TH33" s="89"/>
      <c r="TI33" s="89"/>
      <c r="TJ33" s="89"/>
      <c r="TK33" s="89"/>
      <c r="TL33" s="89"/>
      <c r="TM33" s="89"/>
      <c r="TN33" s="89"/>
      <c r="TO33" s="89"/>
      <c r="TP33" s="89"/>
      <c r="TQ33" s="89"/>
      <c r="TR33" s="89"/>
      <c r="TS33" s="89"/>
      <c r="TT33" s="89"/>
      <c r="TU33" s="89"/>
    </row>
    <row r="34" spans="1:556" s="96" customFormat="1" ht="25" customHeight="1" x14ac:dyDescent="0.45">
      <c r="A34" s="95">
        <v>31</v>
      </c>
      <c r="B34" s="94" t="s">
        <v>63</v>
      </c>
      <c r="C34" s="91">
        <f>'[7]Total Domestic Debt'!R37</f>
        <v>108967566269.06194</v>
      </c>
      <c r="D34" s="315">
        <v>98356193262.554565</v>
      </c>
      <c r="E34" s="333"/>
      <c r="F34" s="321">
        <f>Table38468634533267589378[[#This Row],[DEBT STOCK AS AT Q3]]/Table38468634533267589378[[#This Row],[DEBT STOCK AS AT Q2 ]]-1</f>
        <v>0.10788718691237964</v>
      </c>
      <c r="G34" s="325">
        <f>Table38468634533267589378[[#This Row],[DEBT STOCK AS AT Q3]]/Table38468634533267589378[[#Totals],[DEBT STOCK AS AT Q3]]</f>
        <v>2.6956192310119004E-2</v>
      </c>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c r="EO34" s="97"/>
      <c r="EP34" s="97"/>
      <c r="EQ34" s="97"/>
      <c r="ER34" s="97"/>
      <c r="ES34" s="97"/>
      <c r="ET34" s="97"/>
      <c r="EU34" s="97"/>
      <c r="EV34" s="97"/>
      <c r="EW34" s="97"/>
      <c r="EX34" s="97"/>
      <c r="EY34" s="97"/>
      <c r="EZ34" s="97"/>
      <c r="FA34" s="97"/>
      <c r="FB34" s="97"/>
      <c r="FC34" s="97"/>
      <c r="FD34" s="97"/>
      <c r="FE34" s="97"/>
      <c r="FF34" s="97"/>
      <c r="FG34" s="97"/>
      <c r="FH34" s="97"/>
      <c r="FI34" s="97"/>
      <c r="FJ34" s="97"/>
      <c r="FK34" s="97"/>
      <c r="FL34" s="97"/>
      <c r="FM34" s="97"/>
      <c r="FN34" s="97"/>
      <c r="FO34" s="97"/>
      <c r="FP34" s="97"/>
      <c r="FQ34" s="97"/>
      <c r="FR34" s="97"/>
      <c r="FS34" s="97"/>
      <c r="FT34" s="97"/>
      <c r="FU34" s="97"/>
      <c r="FV34" s="97"/>
      <c r="FW34" s="97"/>
      <c r="FX34" s="97"/>
      <c r="FY34" s="97"/>
      <c r="FZ34" s="97"/>
      <c r="GA34" s="97"/>
      <c r="GB34" s="97"/>
      <c r="GC34" s="97"/>
      <c r="GD34" s="97"/>
      <c r="GE34" s="97"/>
      <c r="GF34" s="97"/>
      <c r="GG34" s="97"/>
      <c r="GH34" s="97"/>
      <c r="GI34" s="97"/>
      <c r="GJ34" s="97"/>
      <c r="GK34" s="97"/>
      <c r="GL34" s="97"/>
      <c r="GM34" s="97"/>
      <c r="GN34" s="97"/>
      <c r="GO34" s="97"/>
      <c r="GP34" s="97"/>
      <c r="GQ34" s="97"/>
      <c r="GR34" s="97"/>
      <c r="GS34" s="97"/>
      <c r="GT34" s="97"/>
      <c r="GU34" s="97"/>
      <c r="GV34" s="97"/>
      <c r="GW34" s="97"/>
      <c r="GX34" s="97"/>
      <c r="GY34" s="97"/>
      <c r="GZ34" s="97"/>
      <c r="HA34" s="97"/>
      <c r="HB34" s="97"/>
      <c r="HC34" s="97"/>
      <c r="HD34" s="97"/>
      <c r="HE34" s="97"/>
      <c r="HF34" s="97"/>
      <c r="HG34" s="97"/>
      <c r="HH34" s="97"/>
      <c r="HI34" s="97"/>
      <c r="HJ34" s="97"/>
      <c r="HK34" s="97"/>
      <c r="HL34" s="97"/>
      <c r="HM34" s="97"/>
      <c r="HN34" s="97"/>
      <c r="HO34" s="97"/>
      <c r="HP34" s="97"/>
      <c r="HQ34" s="97"/>
      <c r="HR34" s="97"/>
      <c r="HS34" s="97"/>
      <c r="HT34" s="97"/>
      <c r="HU34" s="97"/>
      <c r="HV34" s="97"/>
      <c r="HW34" s="97"/>
      <c r="HX34" s="97"/>
      <c r="HY34" s="97"/>
      <c r="HZ34" s="97"/>
      <c r="IA34" s="97"/>
      <c r="IB34" s="97"/>
      <c r="IC34" s="97"/>
      <c r="ID34" s="97"/>
      <c r="IE34" s="97"/>
      <c r="IF34" s="97"/>
      <c r="IG34" s="97"/>
      <c r="IH34" s="97"/>
      <c r="II34" s="97"/>
      <c r="IJ34" s="97"/>
      <c r="IK34" s="97"/>
      <c r="IL34" s="97"/>
      <c r="IM34" s="97"/>
      <c r="IN34" s="97"/>
      <c r="IO34" s="97"/>
      <c r="IP34" s="97"/>
      <c r="IQ34" s="97"/>
      <c r="IR34" s="97"/>
      <c r="IS34" s="97"/>
      <c r="IT34" s="97"/>
      <c r="IU34" s="97"/>
      <c r="IV34" s="97"/>
      <c r="IW34" s="97"/>
      <c r="IX34" s="97"/>
      <c r="IY34" s="97"/>
      <c r="IZ34" s="97"/>
      <c r="JA34" s="97"/>
      <c r="JB34" s="97"/>
      <c r="JC34" s="97"/>
      <c r="JD34" s="97"/>
      <c r="JE34" s="97"/>
      <c r="JF34" s="97"/>
      <c r="JG34" s="97"/>
      <c r="JH34" s="97"/>
      <c r="JI34" s="97"/>
      <c r="JJ34" s="97"/>
      <c r="JK34" s="97"/>
      <c r="JL34" s="97"/>
      <c r="JM34" s="97"/>
      <c r="JN34" s="97"/>
      <c r="JO34" s="97"/>
      <c r="JP34" s="97"/>
      <c r="JQ34" s="97"/>
      <c r="JR34" s="97"/>
      <c r="JS34" s="97"/>
      <c r="JT34" s="97"/>
      <c r="JU34" s="97"/>
      <c r="JV34" s="97"/>
      <c r="JW34" s="97"/>
      <c r="JX34" s="97"/>
      <c r="JY34" s="97"/>
      <c r="JZ34" s="97"/>
      <c r="KA34" s="97"/>
      <c r="KB34" s="97"/>
      <c r="KC34" s="97"/>
      <c r="KD34" s="97"/>
      <c r="KE34" s="97"/>
      <c r="KF34" s="97"/>
      <c r="KG34" s="97"/>
      <c r="KH34" s="97"/>
      <c r="KI34" s="97"/>
      <c r="KJ34" s="97"/>
      <c r="KK34" s="97"/>
      <c r="KL34" s="97"/>
      <c r="KM34" s="97"/>
      <c r="KN34" s="97"/>
      <c r="KO34" s="97"/>
      <c r="KP34" s="97"/>
      <c r="KQ34" s="97"/>
      <c r="KR34" s="97"/>
      <c r="KS34" s="97"/>
      <c r="KT34" s="97"/>
      <c r="KU34" s="97"/>
      <c r="KV34" s="97"/>
      <c r="KW34" s="97"/>
      <c r="KX34" s="97"/>
      <c r="KY34" s="97"/>
      <c r="KZ34" s="97"/>
      <c r="LA34" s="97"/>
      <c r="LB34" s="97"/>
      <c r="LC34" s="97"/>
      <c r="LD34" s="97"/>
      <c r="LE34" s="97"/>
      <c r="LF34" s="97"/>
      <c r="LG34" s="97"/>
      <c r="LH34" s="97"/>
      <c r="LI34" s="97"/>
      <c r="LJ34" s="97"/>
      <c r="LK34" s="97"/>
      <c r="LL34" s="97"/>
      <c r="LM34" s="97"/>
      <c r="LN34" s="97"/>
      <c r="LO34" s="97"/>
      <c r="LP34" s="97"/>
      <c r="LQ34" s="97"/>
      <c r="LR34" s="97"/>
      <c r="LS34" s="97"/>
      <c r="LT34" s="97"/>
      <c r="LU34" s="97"/>
      <c r="LV34" s="97"/>
      <c r="LW34" s="97"/>
      <c r="LX34" s="97"/>
      <c r="LY34" s="97"/>
      <c r="LZ34" s="97"/>
      <c r="MA34" s="97"/>
      <c r="MB34" s="97"/>
      <c r="MC34" s="97"/>
      <c r="MD34" s="97"/>
      <c r="ME34" s="97"/>
      <c r="MF34" s="97"/>
      <c r="MG34" s="97"/>
      <c r="MH34" s="97"/>
      <c r="MI34" s="97"/>
      <c r="MJ34" s="97"/>
      <c r="MK34" s="97"/>
      <c r="ML34" s="97"/>
      <c r="MM34" s="97"/>
      <c r="MN34" s="97"/>
      <c r="MO34" s="97"/>
      <c r="MP34" s="97"/>
      <c r="MQ34" s="97"/>
      <c r="MR34" s="97"/>
      <c r="MS34" s="97"/>
      <c r="MT34" s="97"/>
      <c r="MU34" s="97"/>
      <c r="MV34" s="97"/>
      <c r="MW34" s="97"/>
      <c r="MX34" s="97"/>
      <c r="MY34" s="97"/>
      <c r="MZ34" s="97"/>
      <c r="NA34" s="97"/>
      <c r="NB34" s="97"/>
      <c r="NC34" s="97"/>
      <c r="ND34" s="97"/>
      <c r="NE34" s="97"/>
      <c r="NF34" s="97"/>
      <c r="NG34" s="97"/>
      <c r="NH34" s="97"/>
      <c r="NI34" s="97"/>
      <c r="NJ34" s="97"/>
      <c r="NK34" s="97"/>
      <c r="NL34" s="97"/>
      <c r="NM34" s="97"/>
      <c r="NN34" s="97"/>
      <c r="NO34" s="97"/>
      <c r="NP34" s="97"/>
      <c r="NQ34" s="97"/>
      <c r="NR34" s="97"/>
      <c r="NS34" s="97"/>
      <c r="NT34" s="97"/>
      <c r="NU34" s="97"/>
      <c r="NV34" s="97"/>
      <c r="NW34" s="97"/>
      <c r="NX34" s="97"/>
      <c r="NY34" s="97"/>
      <c r="NZ34" s="97"/>
      <c r="OA34" s="97"/>
      <c r="OB34" s="97"/>
      <c r="OC34" s="97"/>
      <c r="OD34" s="97"/>
      <c r="OE34" s="97"/>
      <c r="OF34" s="97"/>
      <c r="OG34" s="97"/>
      <c r="OH34" s="97"/>
      <c r="OI34" s="97"/>
      <c r="OJ34" s="97"/>
      <c r="OK34" s="97"/>
      <c r="OL34" s="97"/>
      <c r="OM34" s="97"/>
      <c r="ON34" s="97"/>
      <c r="OO34" s="97"/>
      <c r="OP34" s="97"/>
      <c r="OQ34" s="97"/>
      <c r="OR34" s="97"/>
      <c r="OS34" s="97"/>
      <c r="OT34" s="97"/>
      <c r="OU34" s="97"/>
      <c r="OV34" s="97"/>
      <c r="OW34" s="97"/>
      <c r="OX34" s="97"/>
      <c r="OY34" s="97"/>
      <c r="OZ34" s="97"/>
      <c r="PA34" s="97"/>
      <c r="PB34" s="97"/>
      <c r="PC34" s="97"/>
      <c r="PD34" s="97"/>
      <c r="PE34" s="97"/>
      <c r="PF34" s="97"/>
      <c r="PG34" s="97"/>
      <c r="PH34" s="97"/>
      <c r="PI34" s="97"/>
      <c r="PJ34" s="97"/>
      <c r="PK34" s="97"/>
      <c r="PL34" s="97"/>
      <c r="PM34" s="97"/>
      <c r="PN34" s="97"/>
      <c r="PO34" s="97"/>
      <c r="PP34" s="97"/>
      <c r="PQ34" s="97"/>
      <c r="PR34" s="97"/>
      <c r="PS34" s="97"/>
      <c r="PT34" s="97"/>
      <c r="PU34" s="97"/>
      <c r="PV34" s="97"/>
      <c r="PW34" s="97"/>
      <c r="PX34" s="97"/>
      <c r="PY34" s="97"/>
      <c r="PZ34" s="97"/>
      <c r="QA34" s="97"/>
      <c r="QB34" s="97"/>
      <c r="QC34" s="97"/>
      <c r="QD34" s="97"/>
      <c r="QE34" s="97"/>
      <c r="QF34" s="97"/>
      <c r="QG34" s="97"/>
      <c r="QH34" s="97"/>
      <c r="QI34" s="97"/>
      <c r="QJ34" s="97"/>
      <c r="QK34" s="97"/>
      <c r="QL34" s="97"/>
      <c r="QM34" s="97"/>
      <c r="QN34" s="97"/>
      <c r="QO34" s="97"/>
      <c r="QP34" s="97"/>
      <c r="QQ34" s="97"/>
      <c r="QR34" s="97"/>
      <c r="QS34" s="97"/>
      <c r="QT34" s="97"/>
      <c r="QU34" s="97"/>
      <c r="QV34" s="97"/>
      <c r="QW34" s="97"/>
      <c r="QX34" s="97"/>
      <c r="QY34" s="97"/>
      <c r="QZ34" s="97"/>
      <c r="RA34" s="97"/>
      <c r="RB34" s="97"/>
      <c r="RC34" s="97"/>
      <c r="RD34" s="97"/>
      <c r="RE34" s="97"/>
      <c r="RF34" s="97"/>
      <c r="RG34" s="97"/>
      <c r="RH34" s="97"/>
      <c r="RI34" s="97"/>
      <c r="RJ34" s="97"/>
      <c r="RK34" s="97"/>
      <c r="RL34" s="97"/>
      <c r="RM34" s="97"/>
      <c r="RN34" s="97"/>
      <c r="RO34" s="97"/>
      <c r="RP34" s="97"/>
      <c r="RQ34" s="97"/>
      <c r="RR34" s="97"/>
      <c r="RS34" s="97"/>
      <c r="RT34" s="97"/>
      <c r="RU34" s="97"/>
      <c r="RV34" s="97"/>
      <c r="RW34" s="97"/>
      <c r="RX34" s="97"/>
      <c r="RY34" s="97"/>
      <c r="RZ34" s="97"/>
      <c r="SA34" s="97"/>
      <c r="SB34" s="97"/>
      <c r="SC34" s="97"/>
      <c r="SD34" s="97"/>
      <c r="SE34" s="97"/>
      <c r="SF34" s="97"/>
      <c r="SG34" s="97"/>
      <c r="SH34" s="97"/>
      <c r="SI34" s="97"/>
      <c r="SJ34" s="97"/>
      <c r="SK34" s="97"/>
      <c r="SL34" s="97"/>
      <c r="SM34" s="97"/>
      <c r="SN34" s="97"/>
      <c r="SO34" s="97"/>
      <c r="SP34" s="97"/>
      <c r="SQ34" s="97"/>
      <c r="SR34" s="97"/>
      <c r="SS34" s="97"/>
      <c r="ST34" s="97"/>
      <c r="SU34" s="97"/>
      <c r="SV34" s="97"/>
      <c r="SW34" s="97"/>
      <c r="SX34" s="97"/>
      <c r="SY34" s="97"/>
      <c r="SZ34" s="97"/>
      <c r="TA34" s="97"/>
      <c r="TB34" s="97"/>
      <c r="TC34" s="97"/>
      <c r="TD34" s="97"/>
      <c r="TE34" s="97"/>
      <c r="TF34" s="97"/>
      <c r="TG34" s="97"/>
      <c r="TH34" s="97"/>
      <c r="TI34" s="97"/>
      <c r="TJ34" s="97"/>
      <c r="TK34" s="97"/>
      <c r="TL34" s="97"/>
      <c r="TM34" s="97"/>
      <c r="TN34" s="97"/>
      <c r="TO34" s="97"/>
      <c r="TP34" s="97"/>
      <c r="TQ34" s="97"/>
      <c r="TR34" s="97"/>
      <c r="TS34" s="97"/>
      <c r="TT34" s="97"/>
      <c r="TU34" s="97"/>
    </row>
    <row r="35" spans="1:556" s="88" customFormat="1" ht="25" customHeight="1" x14ac:dyDescent="0.45">
      <c r="A35" s="95">
        <v>32</v>
      </c>
      <c r="B35" s="94" t="s">
        <v>62</v>
      </c>
      <c r="C35" s="91">
        <f>'[7]Total Domestic Debt'!R38</f>
        <v>266936225793.65356</v>
      </c>
      <c r="D35" s="315">
        <v>266936225793.65356</v>
      </c>
      <c r="E35" s="333"/>
      <c r="F35" s="321">
        <f>Table38468634533267589378[[#This Row],[DEBT STOCK AS AT Q3]]/Table38468634533267589378[[#This Row],[DEBT STOCK AS AT Q2 ]]-1</f>
        <v>0</v>
      </c>
      <c r="G35" s="325">
        <f>Table38468634533267589378[[#This Row],[DEBT STOCK AS AT Q3]]/Table38468634533267589378[[#Totals],[DEBT STOCK AS AT Q3]]</f>
        <v>6.6034183229015039E-2</v>
      </c>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89"/>
      <c r="GB35" s="89"/>
      <c r="GC35" s="89"/>
      <c r="GD35" s="89"/>
      <c r="GE35" s="89"/>
      <c r="GF35" s="89"/>
      <c r="GG35" s="89"/>
      <c r="GH35" s="89"/>
      <c r="GI35" s="89"/>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c r="HU35" s="89"/>
      <c r="HV35" s="89"/>
      <c r="HW35" s="89"/>
      <c r="HX35" s="89"/>
      <c r="HY35" s="89"/>
      <c r="HZ35" s="89"/>
      <c r="IA35" s="89"/>
      <c r="IB35" s="89"/>
      <c r="IC35" s="89"/>
      <c r="ID35" s="89"/>
      <c r="IE35" s="89"/>
      <c r="IF35" s="89"/>
      <c r="IG35" s="89"/>
      <c r="IH35" s="89"/>
      <c r="II35" s="89"/>
      <c r="IJ35" s="89"/>
      <c r="IK35" s="89"/>
      <c r="IL35" s="89"/>
      <c r="IM35" s="89"/>
      <c r="IN35" s="89"/>
      <c r="IO35" s="89"/>
      <c r="IP35" s="89"/>
      <c r="IQ35" s="89"/>
      <c r="IR35" s="89"/>
      <c r="IS35" s="89"/>
      <c r="IT35" s="89"/>
      <c r="IU35" s="89"/>
      <c r="IV35" s="89"/>
      <c r="IW35" s="89"/>
      <c r="IX35" s="89"/>
      <c r="IY35" s="89"/>
      <c r="IZ35" s="89"/>
      <c r="JA35" s="89"/>
      <c r="JB35" s="89"/>
      <c r="JC35" s="89"/>
      <c r="JD35" s="89"/>
      <c r="JE35" s="89"/>
      <c r="JF35" s="89"/>
      <c r="JG35" s="89"/>
      <c r="JH35" s="89"/>
      <c r="JI35" s="89"/>
      <c r="JJ35" s="89"/>
      <c r="JK35" s="89"/>
      <c r="JL35" s="89"/>
      <c r="JM35" s="89"/>
      <c r="JN35" s="89"/>
      <c r="JO35" s="89"/>
      <c r="JP35" s="89"/>
      <c r="JQ35" s="89"/>
      <c r="JR35" s="89"/>
      <c r="JS35" s="89"/>
      <c r="JT35" s="89"/>
      <c r="JU35" s="89"/>
      <c r="JV35" s="89"/>
      <c r="JW35" s="89"/>
      <c r="JX35" s="89"/>
      <c r="JY35" s="89"/>
      <c r="JZ35" s="89"/>
      <c r="KA35" s="89"/>
      <c r="KB35" s="89"/>
      <c r="KC35" s="89"/>
      <c r="KD35" s="89"/>
      <c r="KE35" s="89"/>
      <c r="KF35" s="89"/>
      <c r="KG35" s="89"/>
      <c r="KH35" s="89"/>
      <c r="KI35" s="89"/>
      <c r="KJ35" s="89"/>
      <c r="KK35" s="89"/>
      <c r="KL35" s="89"/>
      <c r="KM35" s="89"/>
      <c r="KN35" s="89"/>
      <c r="KO35" s="89"/>
      <c r="KP35" s="89"/>
      <c r="KQ35" s="89"/>
      <c r="KR35" s="89"/>
      <c r="KS35" s="89"/>
      <c r="KT35" s="89"/>
      <c r="KU35" s="89"/>
      <c r="KV35" s="89"/>
      <c r="KW35" s="89"/>
      <c r="KX35" s="89"/>
      <c r="KY35" s="89"/>
      <c r="KZ35" s="89"/>
      <c r="LA35" s="89"/>
      <c r="LB35" s="89"/>
      <c r="LC35" s="89"/>
      <c r="LD35" s="89"/>
      <c r="LE35" s="89"/>
      <c r="LF35" s="89"/>
      <c r="LG35" s="89"/>
      <c r="LH35" s="89"/>
      <c r="LI35" s="89"/>
      <c r="LJ35" s="89"/>
      <c r="LK35" s="89"/>
      <c r="LL35" s="89"/>
      <c r="LM35" s="89"/>
      <c r="LN35" s="89"/>
      <c r="LO35" s="89"/>
      <c r="LP35" s="89"/>
      <c r="LQ35" s="89"/>
      <c r="LR35" s="89"/>
      <c r="LS35" s="89"/>
      <c r="LT35" s="89"/>
      <c r="LU35" s="89"/>
      <c r="LV35" s="89"/>
      <c r="LW35" s="89"/>
      <c r="LX35" s="89"/>
      <c r="LY35" s="89"/>
      <c r="LZ35" s="89"/>
      <c r="MA35" s="89"/>
      <c r="MB35" s="89"/>
      <c r="MC35" s="89"/>
      <c r="MD35" s="89"/>
      <c r="ME35" s="89"/>
      <c r="MF35" s="89"/>
      <c r="MG35" s="89"/>
      <c r="MH35" s="89"/>
      <c r="MI35" s="89"/>
      <c r="MJ35" s="89"/>
      <c r="MK35" s="89"/>
      <c r="ML35" s="89"/>
      <c r="MM35" s="89"/>
      <c r="MN35" s="89"/>
      <c r="MO35" s="89"/>
      <c r="MP35" s="89"/>
      <c r="MQ35" s="89"/>
      <c r="MR35" s="89"/>
      <c r="MS35" s="89"/>
      <c r="MT35" s="89"/>
      <c r="MU35" s="89"/>
      <c r="MV35" s="89"/>
      <c r="MW35" s="89"/>
      <c r="MX35" s="89"/>
      <c r="MY35" s="89"/>
      <c r="MZ35" s="89"/>
      <c r="NA35" s="89"/>
      <c r="NB35" s="89"/>
      <c r="NC35" s="89"/>
      <c r="ND35" s="89"/>
      <c r="NE35" s="89"/>
      <c r="NF35" s="89"/>
      <c r="NG35" s="89"/>
      <c r="NH35" s="89"/>
      <c r="NI35" s="89"/>
      <c r="NJ35" s="89"/>
      <c r="NK35" s="89"/>
      <c r="NL35" s="89"/>
      <c r="NM35" s="89"/>
      <c r="NN35" s="89"/>
      <c r="NO35" s="89"/>
      <c r="NP35" s="89"/>
      <c r="NQ35" s="89"/>
      <c r="NR35" s="89"/>
      <c r="NS35" s="89"/>
      <c r="NT35" s="89"/>
      <c r="NU35" s="89"/>
      <c r="NV35" s="89"/>
      <c r="NW35" s="89"/>
      <c r="NX35" s="89"/>
      <c r="NY35" s="89"/>
      <c r="NZ35" s="89"/>
      <c r="OA35" s="89"/>
      <c r="OB35" s="89"/>
      <c r="OC35" s="89"/>
      <c r="OD35" s="89"/>
      <c r="OE35" s="89"/>
      <c r="OF35" s="89"/>
      <c r="OG35" s="89"/>
      <c r="OH35" s="89"/>
      <c r="OI35" s="89"/>
      <c r="OJ35" s="89"/>
      <c r="OK35" s="89"/>
      <c r="OL35" s="89"/>
      <c r="OM35" s="89"/>
      <c r="ON35" s="89"/>
      <c r="OO35" s="89"/>
      <c r="OP35" s="89"/>
      <c r="OQ35" s="89"/>
      <c r="OR35" s="89"/>
      <c r="OS35" s="89"/>
      <c r="OT35" s="89"/>
      <c r="OU35" s="89"/>
      <c r="OV35" s="89"/>
      <c r="OW35" s="89"/>
      <c r="OX35" s="89"/>
      <c r="OY35" s="89"/>
      <c r="OZ35" s="89"/>
      <c r="PA35" s="89"/>
      <c r="PB35" s="89"/>
      <c r="PC35" s="89"/>
      <c r="PD35" s="89"/>
      <c r="PE35" s="89"/>
      <c r="PF35" s="89"/>
      <c r="PG35" s="89"/>
      <c r="PH35" s="89"/>
      <c r="PI35" s="89"/>
      <c r="PJ35" s="89"/>
      <c r="PK35" s="89"/>
      <c r="PL35" s="89"/>
      <c r="PM35" s="89"/>
      <c r="PN35" s="89"/>
      <c r="PO35" s="89"/>
      <c r="PP35" s="89"/>
      <c r="PQ35" s="89"/>
      <c r="PR35" s="89"/>
      <c r="PS35" s="89"/>
      <c r="PT35" s="89"/>
      <c r="PU35" s="89"/>
      <c r="PV35" s="89"/>
      <c r="PW35" s="89"/>
      <c r="PX35" s="89"/>
      <c r="PY35" s="89"/>
      <c r="PZ35" s="89"/>
      <c r="QA35" s="89"/>
      <c r="QB35" s="89"/>
      <c r="QC35" s="89"/>
      <c r="QD35" s="89"/>
      <c r="QE35" s="89"/>
      <c r="QF35" s="89"/>
      <c r="QG35" s="89"/>
      <c r="QH35" s="89"/>
      <c r="QI35" s="89"/>
      <c r="QJ35" s="89"/>
      <c r="QK35" s="89"/>
      <c r="QL35" s="89"/>
      <c r="QM35" s="89"/>
      <c r="QN35" s="89"/>
      <c r="QO35" s="89"/>
      <c r="QP35" s="89"/>
      <c r="QQ35" s="89"/>
      <c r="QR35" s="89"/>
      <c r="QS35" s="89"/>
      <c r="QT35" s="89"/>
      <c r="QU35" s="89"/>
      <c r="QV35" s="89"/>
      <c r="QW35" s="89"/>
      <c r="QX35" s="89"/>
      <c r="QY35" s="89"/>
      <c r="QZ35" s="89"/>
      <c r="RA35" s="89"/>
      <c r="RB35" s="89"/>
      <c r="RC35" s="89"/>
      <c r="RD35" s="89"/>
      <c r="RE35" s="89"/>
      <c r="RF35" s="89"/>
      <c r="RG35" s="89"/>
      <c r="RH35" s="89"/>
      <c r="RI35" s="89"/>
      <c r="RJ35" s="89"/>
      <c r="RK35" s="89"/>
      <c r="RL35" s="89"/>
      <c r="RM35" s="89"/>
      <c r="RN35" s="89"/>
      <c r="RO35" s="89"/>
      <c r="RP35" s="89"/>
      <c r="RQ35" s="89"/>
      <c r="RR35" s="89"/>
      <c r="RS35" s="89"/>
      <c r="RT35" s="89"/>
      <c r="RU35" s="89"/>
      <c r="RV35" s="89"/>
      <c r="RW35" s="89"/>
      <c r="RX35" s="89"/>
      <c r="RY35" s="89"/>
      <c r="RZ35" s="89"/>
      <c r="SA35" s="89"/>
      <c r="SB35" s="89"/>
      <c r="SC35" s="89"/>
      <c r="SD35" s="89"/>
      <c r="SE35" s="89"/>
      <c r="SF35" s="89"/>
      <c r="SG35" s="89"/>
      <c r="SH35" s="89"/>
      <c r="SI35" s="89"/>
      <c r="SJ35" s="89"/>
      <c r="SK35" s="89"/>
      <c r="SL35" s="89"/>
      <c r="SM35" s="89"/>
      <c r="SN35" s="89"/>
      <c r="SO35" s="89"/>
      <c r="SP35" s="89"/>
      <c r="SQ35" s="89"/>
      <c r="SR35" s="89"/>
      <c r="SS35" s="89"/>
      <c r="ST35" s="89"/>
      <c r="SU35" s="89"/>
      <c r="SV35" s="89"/>
      <c r="SW35" s="89"/>
      <c r="SX35" s="89"/>
      <c r="SY35" s="89"/>
      <c r="SZ35" s="89"/>
      <c r="TA35" s="89"/>
      <c r="TB35" s="89"/>
      <c r="TC35" s="89"/>
      <c r="TD35" s="89"/>
      <c r="TE35" s="89"/>
      <c r="TF35" s="89"/>
      <c r="TG35" s="89"/>
      <c r="TH35" s="89"/>
      <c r="TI35" s="89"/>
      <c r="TJ35" s="89"/>
      <c r="TK35" s="89"/>
      <c r="TL35" s="89"/>
      <c r="TM35" s="89"/>
      <c r="TN35" s="89"/>
      <c r="TO35" s="89"/>
      <c r="TP35" s="89"/>
      <c r="TQ35" s="89"/>
      <c r="TR35" s="89"/>
      <c r="TS35" s="89"/>
      <c r="TT35" s="89"/>
      <c r="TU35" s="89"/>
    </row>
    <row r="36" spans="1:556" s="88" customFormat="1" ht="25" customHeight="1" x14ac:dyDescent="0.45">
      <c r="A36" s="95">
        <v>33</v>
      </c>
      <c r="B36" s="94" t="s">
        <v>61</v>
      </c>
      <c r="C36" s="91">
        <f>'[7]Total Domestic Debt'!R39</f>
        <v>49475551713.330002</v>
      </c>
      <c r="D36" s="315">
        <v>33509692266.786697</v>
      </c>
      <c r="E36" s="333"/>
      <c r="F36" s="321">
        <f>Table38468634533267589378[[#This Row],[DEBT STOCK AS AT Q3]]/Table38468634533267589378[[#This Row],[DEBT STOCK AS AT Q2 ]]-1</f>
        <v>0.47645497068225673</v>
      </c>
      <c r="G36" s="325">
        <f>Table38468634533267589378[[#This Row],[DEBT STOCK AS AT Q3]]/Table38468634533267589378[[#Totals],[DEBT STOCK AS AT Q3]]</f>
        <v>1.2239169252809289E-2</v>
      </c>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c r="ER36" s="89"/>
      <c r="ES36" s="89"/>
      <c r="ET36" s="89"/>
      <c r="EU36" s="89"/>
      <c r="EV36" s="89"/>
      <c r="EW36" s="89"/>
      <c r="EX36" s="89"/>
      <c r="EY36" s="89"/>
      <c r="EZ36" s="89"/>
      <c r="FA36" s="89"/>
      <c r="FB36" s="89"/>
      <c r="FC36" s="89"/>
      <c r="FD36" s="89"/>
      <c r="FE36" s="89"/>
      <c r="FF36" s="89"/>
      <c r="FG36" s="89"/>
      <c r="FH36" s="89"/>
      <c r="FI36" s="89"/>
      <c r="FJ36" s="89"/>
      <c r="FK36" s="89"/>
      <c r="FL36" s="89"/>
      <c r="FM36" s="89"/>
      <c r="FN36" s="89"/>
      <c r="FO36" s="89"/>
      <c r="FP36" s="89"/>
      <c r="FQ36" s="89"/>
      <c r="FR36" s="89"/>
      <c r="FS36" s="89"/>
      <c r="FT36" s="89"/>
      <c r="FU36" s="89"/>
      <c r="FV36" s="89"/>
      <c r="FW36" s="89"/>
      <c r="FX36" s="89"/>
      <c r="FY36" s="89"/>
      <c r="FZ36" s="89"/>
      <c r="GA36" s="89"/>
      <c r="GB36" s="89"/>
      <c r="GC36" s="89"/>
      <c r="GD36" s="89"/>
      <c r="GE36" s="89"/>
      <c r="GF36" s="89"/>
      <c r="GG36" s="89"/>
      <c r="GH36" s="89"/>
      <c r="GI36" s="89"/>
      <c r="GJ36" s="89"/>
      <c r="GK36" s="89"/>
      <c r="GL36" s="89"/>
      <c r="GM36" s="89"/>
      <c r="GN36" s="89"/>
      <c r="GO36" s="89"/>
      <c r="GP36" s="89"/>
      <c r="GQ36" s="89"/>
      <c r="GR36" s="89"/>
      <c r="GS36" s="89"/>
      <c r="GT36" s="89"/>
      <c r="GU36" s="89"/>
      <c r="GV36" s="89"/>
      <c r="GW36" s="89"/>
      <c r="GX36" s="89"/>
      <c r="GY36" s="89"/>
      <c r="GZ36" s="89"/>
      <c r="HA36" s="89"/>
      <c r="HB36" s="89"/>
      <c r="HC36" s="89"/>
      <c r="HD36" s="89"/>
      <c r="HE36" s="89"/>
      <c r="HF36" s="89"/>
      <c r="HG36" s="89"/>
      <c r="HH36" s="89"/>
      <c r="HI36" s="89"/>
      <c r="HJ36" s="89"/>
      <c r="HK36" s="89"/>
      <c r="HL36" s="89"/>
      <c r="HM36" s="89"/>
      <c r="HN36" s="89"/>
      <c r="HO36" s="89"/>
      <c r="HP36" s="89"/>
      <c r="HQ36" s="89"/>
      <c r="HR36" s="89"/>
      <c r="HS36" s="89"/>
      <c r="HT36" s="89"/>
      <c r="HU36" s="89"/>
      <c r="HV36" s="89"/>
      <c r="HW36" s="89"/>
      <c r="HX36" s="89"/>
      <c r="HY36" s="89"/>
      <c r="HZ36" s="89"/>
      <c r="IA36" s="89"/>
      <c r="IB36" s="89"/>
      <c r="IC36" s="89"/>
      <c r="ID36" s="89"/>
      <c r="IE36" s="89"/>
      <c r="IF36" s="89"/>
      <c r="IG36" s="89"/>
      <c r="IH36" s="89"/>
      <c r="II36" s="89"/>
      <c r="IJ36" s="89"/>
      <c r="IK36" s="89"/>
      <c r="IL36" s="89"/>
      <c r="IM36" s="89"/>
      <c r="IN36" s="89"/>
      <c r="IO36" s="89"/>
      <c r="IP36" s="89"/>
      <c r="IQ36" s="89"/>
      <c r="IR36" s="89"/>
      <c r="IS36" s="89"/>
      <c r="IT36" s="89"/>
      <c r="IU36" s="89"/>
      <c r="IV36" s="89"/>
      <c r="IW36" s="89"/>
      <c r="IX36" s="89"/>
      <c r="IY36" s="89"/>
      <c r="IZ36" s="89"/>
      <c r="JA36" s="89"/>
      <c r="JB36" s="89"/>
      <c r="JC36" s="89"/>
      <c r="JD36" s="89"/>
      <c r="JE36" s="89"/>
      <c r="JF36" s="89"/>
      <c r="JG36" s="89"/>
      <c r="JH36" s="89"/>
      <c r="JI36" s="89"/>
      <c r="JJ36" s="89"/>
      <c r="JK36" s="89"/>
      <c r="JL36" s="89"/>
      <c r="JM36" s="89"/>
      <c r="JN36" s="89"/>
      <c r="JO36" s="89"/>
      <c r="JP36" s="89"/>
      <c r="JQ36" s="89"/>
      <c r="JR36" s="89"/>
      <c r="JS36" s="89"/>
      <c r="JT36" s="89"/>
      <c r="JU36" s="89"/>
      <c r="JV36" s="89"/>
      <c r="JW36" s="89"/>
      <c r="JX36" s="89"/>
      <c r="JY36" s="89"/>
      <c r="JZ36" s="89"/>
      <c r="KA36" s="89"/>
      <c r="KB36" s="89"/>
      <c r="KC36" s="89"/>
      <c r="KD36" s="89"/>
      <c r="KE36" s="89"/>
      <c r="KF36" s="89"/>
      <c r="KG36" s="89"/>
      <c r="KH36" s="89"/>
      <c r="KI36" s="89"/>
      <c r="KJ36" s="89"/>
      <c r="KK36" s="89"/>
      <c r="KL36" s="89"/>
      <c r="KM36" s="89"/>
      <c r="KN36" s="89"/>
      <c r="KO36" s="89"/>
      <c r="KP36" s="89"/>
      <c r="KQ36" s="89"/>
      <c r="KR36" s="89"/>
      <c r="KS36" s="89"/>
      <c r="KT36" s="89"/>
      <c r="KU36" s="89"/>
      <c r="KV36" s="89"/>
      <c r="KW36" s="89"/>
      <c r="KX36" s="89"/>
      <c r="KY36" s="89"/>
      <c r="KZ36" s="89"/>
      <c r="LA36" s="89"/>
      <c r="LB36" s="89"/>
      <c r="LC36" s="89"/>
      <c r="LD36" s="89"/>
      <c r="LE36" s="89"/>
      <c r="LF36" s="89"/>
      <c r="LG36" s="89"/>
      <c r="LH36" s="89"/>
      <c r="LI36" s="89"/>
      <c r="LJ36" s="89"/>
      <c r="LK36" s="89"/>
      <c r="LL36" s="89"/>
      <c r="LM36" s="89"/>
      <c r="LN36" s="89"/>
      <c r="LO36" s="89"/>
      <c r="LP36" s="89"/>
      <c r="LQ36" s="89"/>
      <c r="LR36" s="89"/>
      <c r="LS36" s="89"/>
      <c r="LT36" s="89"/>
      <c r="LU36" s="89"/>
      <c r="LV36" s="89"/>
      <c r="LW36" s="89"/>
      <c r="LX36" s="89"/>
      <c r="LY36" s="89"/>
      <c r="LZ36" s="89"/>
      <c r="MA36" s="89"/>
      <c r="MB36" s="89"/>
      <c r="MC36" s="89"/>
      <c r="MD36" s="89"/>
      <c r="ME36" s="89"/>
      <c r="MF36" s="89"/>
      <c r="MG36" s="89"/>
      <c r="MH36" s="89"/>
      <c r="MI36" s="89"/>
      <c r="MJ36" s="89"/>
      <c r="MK36" s="89"/>
      <c r="ML36" s="89"/>
      <c r="MM36" s="89"/>
      <c r="MN36" s="89"/>
      <c r="MO36" s="89"/>
      <c r="MP36" s="89"/>
      <c r="MQ36" s="89"/>
      <c r="MR36" s="89"/>
      <c r="MS36" s="89"/>
      <c r="MT36" s="89"/>
      <c r="MU36" s="89"/>
      <c r="MV36" s="89"/>
      <c r="MW36" s="89"/>
      <c r="MX36" s="89"/>
      <c r="MY36" s="89"/>
      <c r="MZ36" s="89"/>
      <c r="NA36" s="89"/>
      <c r="NB36" s="89"/>
      <c r="NC36" s="89"/>
      <c r="ND36" s="89"/>
      <c r="NE36" s="89"/>
      <c r="NF36" s="89"/>
      <c r="NG36" s="89"/>
      <c r="NH36" s="89"/>
      <c r="NI36" s="89"/>
      <c r="NJ36" s="89"/>
      <c r="NK36" s="89"/>
      <c r="NL36" s="89"/>
      <c r="NM36" s="89"/>
      <c r="NN36" s="89"/>
      <c r="NO36" s="89"/>
      <c r="NP36" s="89"/>
      <c r="NQ36" s="89"/>
      <c r="NR36" s="89"/>
      <c r="NS36" s="89"/>
      <c r="NT36" s="89"/>
      <c r="NU36" s="89"/>
      <c r="NV36" s="89"/>
      <c r="NW36" s="89"/>
      <c r="NX36" s="89"/>
      <c r="NY36" s="89"/>
      <c r="NZ36" s="89"/>
      <c r="OA36" s="89"/>
      <c r="OB36" s="89"/>
      <c r="OC36" s="89"/>
      <c r="OD36" s="89"/>
      <c r="OE36" s="89"/>
      <c r="OF36" s="89"/>
      <c r="OG36" s="89"/>
      <c r="OH36" s="89"/>
      <c r="OI36" s="89"/>
      <c r="OJ36" s="89"/>
      <c r="OK36" s="89"/>
      <c r="OL36" s="89"/>
      <c r="OM36" s="89"/>
      <c r="ON36" s="89"/>
      <c r="OO36" s="89"/>
      <c r="OP36" s="89"/>
      <c r="OQ36" s="89"/>
      <c r="OR36" s="89"/>
      <c r="OS36" s="89"/>
      <c r="OT36" s="89"/>
      <c r="OU36" s="89"/>
      <c r="OV36" s="89"/>
      <c r="OW36" s="89"/>
      <c r="OX36" s="89"/>
      <c r="OY36" s="89"/>
      <c r="OZ36" s="89"/>
      <c r="PA36" s="89"/>
      <c r="PB36" s="89"/>
      <c r="PC36" s="89"/>
      <c r="PD36" s="89"/>
      <c r="PE36" s="89"/>
      <c r="PF36" s="89"/>
      <c r="PG36" s="89"/>
      <c r="PH36" s="89"/>
      <c r="PI36" s="89"/>
      <c r="PJ36" s="89"/>
      <c r="PK36" s="89"/>
      <c r="PL36" s="89"/>
      <c r="PM36" s="89"/>
      <c r="PN36" s="89"/>
      <c r="PO36" s="89"/>
      <c r="PP36" s="89"/>
      <c r="PQ36" s="89"/>
      <c r="PR36" s="89"/>
      <c r="PS36" s="89"/>
      <c r="PT36" s="89"/>
      <c r="PU36" s="89"/>
      <c r="PV36" s="89"/>
      <c r="PW36" s="89"/>
      <c r="PX36" s="89"/>
      <c r="PY36" s="89"/>
      <c r="PZ36" s="89"/>
      <c r="QA36" s="89"/>
      <c r="QB36" s="89"/>
      <c r="QC36" s="89"/>
      <c r="QD36" s="89"/>
      <c r="QE36" s="89"/>
      <c r="QF36" s="89"/>
      <c r="QG36" s="89"/>
      <c r="QH36" s="89"/>
      <c r="QI36" s="89"/>
      <c r="QJ36" s="89"/>
      <c r="QK36" s="89"/>
      <c r="QL36" s="89"/>
      <c r="QM36" s="89"/>
      <c r="QN36" s="89"/>
      <c r="QO36" s="89"/>
      <c r="QP36" s="89"/>
      <c r="QQ36" s="89"/>
      <c r="QR36" s="89"/>
      <c r="QS36" s="89"/>
      <c r="QT36" s="89"/>
      <c r="QU36" s="89"/>
      <c r="QV36" s="89"/>
      <c r="QW36" s="89"/>
      <c r="QX36" s="89"/>
      <c r="QY36" s="89"/>
      <c r="QZ36" s="89"/>
      <c r="RA36" s="89"/>
      <c r="RB36" s="89"/>
      <c r="RC36" s="89"/>
      <c r="RD36" s="89"/>
      <c r="RE36" s="89"/>
      <c r="RF36" s="89"/>
      <c r="RG36" s="89"/>
      <c r="RH36" s="89"/>
      <c r="RI36" s="89"/>
      <c r="RJ36" s="89"/>
      <c r="RK36" s="89"/>
      <c r="RL36" s="89"/>
      <c r="RM36" s="89"/>
      <c r="RN36" s="89"/>
      <c r="RO36" s="89"/>
      <c r="RP36" s="89"/>
      <c r="RQ36" s="89"/>
      <c r="RR36" s="89"/>
      <c r="RS36" s="89"/>
      <c r="RT36" s="89"/>
      <c r="RU36" s="89"/>
      <c r="RV36" s="89"/>
      <c r="RW36" s="89"/>
      <c r="RX36" s="89"/>
      <c r="RY36" s="89"/>
      <c r="RZ36" s="89"/>
      <c r="SA36" s="89"/>
      <c r="SB36" s="89"/>
      <c r="SC36" s="89"/>
      <c r="SD36" s="89"/>
      <c r="SE36" s="89"/>
      <c r="SF36" s="89"/>
      <c r="SG36" s="89"/>
      <c r="SH36" s="89"/>
      <c r="SI36" s="89"/>
      <c r="SJ36" s="89"/>
      <c r="SK36" s="89"/>
      <c r="SL36" s="89"/>
      <c r="SM36" s="89"/>
      <c r="SN36" s="89"/>
      <c r="SO36" s="89"/>
      <c r="SP36" s="89"/>
      <c r="SQ36" s="89"/>
      <c r="SR36" s="89"/>
      <c r="SS36" s="89"/>
      <c r="ST36" s="89"/>
      <c r="SU36" s="89"/>
      <c r="SV36" s="89"/>
      <c r="SW36" s="89"/>
      <c r="SX36" s="89"/>
      <c r="SY36" s="89"/>
      <c r="SZ36" s="89"/>
      <c r="TA36" s="89"/>
      <c r="TB36" s="89"/>
      <c r="TC36" s="89"/>
      <c r="TD36" s="89"/>
      <c r="TE36" s="89"/>
      <c r="TF36" s="89"/>
      <c r="TG36" s="89"/>
      <c r="TH36" s="89"/>
      <c r="TI36" s="89"/>
      <c r="TJ36" s="89"/>
      <c r="TK36" s="89"/>
      <c r="TL36" s="89"/>
      <c r="TM36" s="89"/>
      <c r="TN36" s="89"/>
      <c r="TO36" s="89"/>
      <c r="TP36" s="89"/>
      <c r="TQ36" s="89"/>
      <c r="TR36" s="89"/>
      <c r="TS36" s="89"/>
      <c r="TT36" s="89"/>
      <c r="TU36" s="89"/>
    </row>
    <row r="37" spans="1:556" s="88" customFormat="1" ht="25" customHeight="1" x14ac:dyDescent="0.45">
      <c r="A37" s="95">
        <v>34</v>
      </c>
      <c r="B37" s="94" t="s">
        <v>60</v>
      </c>
      <c r="C37" s="91">
        <f>'[7]Total Domestic Debt'!R40</f>
        <v>93490094894.284363</v>
      </c>
      <c r="D37" s="315">
        <v>73466840201.252151</v>
      </c>
      <c r="E37" s="333"/>
      <c r="F37" s="321">
        <f>Table38468634533267589378[[#This Row],[DEBT STOCK AS AT Q3]]/Table38468634533267589378[[#This Row],[DEBT STOCK AS AT Q2 ]]-1</f>
        <v>0.27254819505209826</v>
      </c>
      <c r="G37" s="325">
        <f>Table38468634533267589378[[#This Row],[DEBT STOCK AS AT Q3]]/Table38468634533267589378[[#Totals],[DEBT STOCK AS AT Q3]]</f>
        <v>2.3127404450227877E-2</v>
      </c>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c r="EO37" s="89"/>
      <c r="EP37" s="89"/>
      <c r="EQ37" s="89"/>
      <c r="ER37" s="89"/>
      <c r="ES37" s="89"/>
      <c r="ET37" s="89"/>
      <c r="EU37" s="89"/>
      <c r="EV37" s="89"/>
      <c r="EW37" s="89"/>
      <c r="EX37" s="89"/>
      <c r="EY37" s="89"/>
      <c r="EZ37" s="89"/>
      <c r="FA37" s="89"/>
      <c r="FB37" s="89"/>
      <c r="FC37" s="89"/>
      <c r="FD37" s="89"/>
      <c r="FE37" s="89"/>
      <c r="FF37" s="89"/>
      <c r="FG37" s="89"/>
      <c r="FH37" s="89"/>
      <c r="FI37" s="89"/>
      <c r="FJ37" s="89"/>
      <c r="FK37" s="89"/>
      <c r="FL37" s="89"/>
      <c r="FM37" s="89"/>
      <c r="FN37" s="89"/>
      <c r="FO37" s="89"/>
      <c r="FP37" s="89"/>
      <c r="FQ37" s="89"/>
      <c r="FR37" s="89"/>
      <c r="FS37" s="89"/>
      <c r="FT37" s="89"/>
      <c r="FU37" s="89"/>
      <c r="FV37" s="89"/>
      <c r="FW37" s="89"/>
      <c r="FX37" s="89"/>
      <c r="FY37" s="89"/>
      <c r="FZ37" s="89"/>
      <c r="GA37" s="89"/>
      <c r="GB37" s="89"/>
      <c r="GC37" s="89"/>
      <c r="GD37" s="89"/>
      <c r="GE37" s="89"/>
      <c r="GF37" s="89"/>
      <c r="GG37" s="89"/>
      <c r="GH37" s="89"/>
      <c r="GI37" s="89"/>
      <c r="GJ37" s="89"/>
      <c r="GK37" s="89"/>
      <c r="GL37" s="89"/>
      <c r="GM37" s="89"/>
      <c r="GN37" s="89"/>
      <c r="GO37" s="89"/>
      <c r="GP37" s="89"/>
      <c r="GQ37" s="89"/>
      <c r="GR37" s="89"/>
      <c r="GS37" s="89"/>
      <c r="GT37" s="89"/>
      <c r="GU37" s="89"/>
      <c r="GV37" s="89"/>
      <c r="GW37" s="89"/>
      <c r="GX37" s="89"/>
      <c r="GY37" s="89"/>
      <c r="GZ37" s="89"/>
      <c r="HA37" s="89"/>
      <c r="HB37" s="89"/>
      <c r="HC37" s="89"/>
      <c r="HD37" s="89"/>
      <c r="HE37" s="89"/>
      <c r="HF37" s="89"/>
      <c r="HG37" s="89"/>
      <c r="HH37" s="89"/>
      <c r="HI37" s="89"/>
      <c r="HJ37" s="89"/>
      <c r="HK37" s="89"/>
      <c r="HL37" s="89"/>
      <c r="HM37" s="89"/>
      <c r="HN37" s="89"/>
      <c r="HO37" s="89"/>
      <c r="HP37" s="89"/>
      <c r="HQ37" s="89"/>
      <c r="HR37" s="89"/>
      <c r="HS37" s="89"/>
      <c r="HT37" s="89"/>
      <c r="HU37" s="89"/>
      <c r="HV37" s="89"/>
      <c r="HW37" s="89"/>
      <c r="HX37" s="89"/>
      <c r="HY37" s="89"/>
      <c r="HZ37" s="89"/>
      <c r="IA37" s="89"/>
      <c r="IB37" s="89"/>
      <c r="IC37" s="89"/>
      <c r="ID37" s="89"/>
      <c r="IE37" s="89"/>
      <c r="IF37" s="89"/>
      <c r="IG37" s="89"/>
      <c r="IH37" s="89"/>
      <c r="II37" s="89"/>
      <c r="IJ37" s="89"/>
      <c r="IK37" s="89"/>
      <c r="IL37" s="89"/>
      <c r="IM37" s="89"/>
      <c r="IN37" s="89"/>
      <c r="IO37" s="89"/>
      <c r="IP37" s="89"/>
      <c r="IQ37" s="89"/>
      <c r="IR37" s="89"/>
      <c r="IS37" s="89"/>
      <c r="IT37" s="89"/>
      <c r="IU37" s="89"/>
      <c r="IV37" s="89"/>
      <c r="IW37" s="89"/>
      <c r="IX37" s="89"/>
      <c r="IY37" s="89"/>
      <c r="IZ37" s="89"/>
      <c r="JA37" s="89"/>
      <c r="JB37" s="89"/>
      <c r="JC37" s="89"/>
      <c r="JD37" s="89"/>
      <c r="JE37" s="89"/>
      <c r="JF37" s="89"/>
      <c r="JG37" s="89"/>
      <c r="JH37" s="89"/>
      <c r="JI37" s="89"/>
      <c r="JJ37" s="89"/>
      <c r="JK37" s="89"/>
      <c r="JL37" s="89"/>
      <c r="JM37" s="89"/>
      <c r="JN37" s="89"/>
      <c r="JO37" s="89"/>
      <c r="JP37" s="89"/>
      <c r="JQ37" s="89"/>
      <c r="JR37" s="89"/>
      <c r="JS37" s="89"/>
      <c r="JT37" s="89"/>
      <c r="JU37" s="89"/>
      <c r="JV37" s="89"/>
      <c r="JW37" s="89"/>
      <c r="JX37" s="89"/>
      <c r="JY37" s="89"/>
      <c r="JZ37" s="89"/>
      <c r="KA37" s="89"/>
      <c r="KB37" s="89"/>
      <c r="KC37" s="89"/>
      <c r="KD37" s="89"/>
      <c r="KE37" s="89"/>
      <c r="KF37" s="89"/>
      <c r="KG37" s="89"/>
      <c r="KH37" s="89"/>
      <c r="KI37" s="89"/>
      <c r="KJ37" s="89"/>
      <c r="KK37" s="89"/>
      <c r="KL37" s="89"/>
      <c r="KM37" s="89"/>
      <c r="KN37" s="89"/>
      <c r="KO37" s="89"/>
      <c r="KP37" s="89"/>
      <c r="KQ37" s="89"/>
      <c r="KR37" s="89"/>
      <c r="KS37" s="89"/>
      <c r="KT37" s="89"/>
      <c r="KU37" s="89"/>
      <c r="KV37" s="89"/>
      <c r="KW37" s="89"/>
      <c r="KX37" s="89"/>
      <c r="KY37" s="89"/>
      <c r="KZ37" s="89"/>
      <c r="LA37" s="89"/>
      <c r="LB37" s="89"/>
      <c r="LC37" s="89"/>
      <c r="LD37" s="89"/>
      <c r="LE37" s="89"/>
      <c r="LF37" s="89"/>
      <c r="LG37" s="89"/>
      <c r="LH37" s="89"/>
      <c r="LI37" s="89"/>
      <c r="LJ37" s="89"/>
      <c r="LK37" s="89"/>
      <c r="LL37" s="89"/>
      <c r="LM37" s="89"/>
      <c r="LN37" s="89"/>
      <c r="LO37" s="89"/>
      <c r="LP37" s="89"/>
      <c r="LQ37" s="89"/>
      <c r="LR37" s="89"/>
      <c r="LS37" s="89"/>
      <c r="LT37" s="89"/>
      <c r="LU37" s="89"/>
      <c r="LV37" s="89"/>
      <c r="LW37" s="89"/>
      <c r="LX37" s="89"/>
      <c r="LY37" s="89"/>
      <c r="LZ37" s="89"/>
      <c r="MA37" s="89"/>
      <c r="MB37" s="89"/>
      <c r="MC37" s="89"/>
      <c r="MD37" s="89"/>
      <c r="ME37" s="89"/>
      <c r="MF37" s="89"/>
      <c r="MG37" s="89"/>
      <c r="MH37" s="89"/>
      <c r="MI37" s="89"/>
      <c r="MJ37" s="89"/>
      <c r="MK37" s="89"/>
      <c r="ML37" s="89"/>
      <c r="MM37" s="89"/>
      <c r="MN37" s="89"/>
      <c r="MO37" s="89"/>
      <c r="MP37" s="89"/>
      <c r="MQ37" s="89"/>
      <c r="MR37" s="89"/>
      <c r="MS37" s="89"/>
      <c r="MT37" s="89"/>
      <c r="MU37" s="89"/>
      <c r="MV37" s="89"/>
      <c r="MW37" s="89"/>
      <c r="MX37" s="89"/>
      <c r="MY37" s="89"/>
      <c r="MZ37" s="89"/>
      <c r="NA37" s="89"/>
      <c r="NB37" s="89"/>
      <c r="NC37" s="89"/>
      <c r="ND37" s="89"/>
      <c r="NE37" s="89"/>
      <c r="NF37" s="89"/>
      <c r="NG37" s="89"/>
      <c r="NH37" s="89"/>
      <c r="NI37" s="89"/>
      <c r="NJ37" s="89"/>
      <c r="NK37" s="89"/>
      <c r="NL37" s="89"/>
      <c r="NM37" s="89"/>
      <c r="NN37" s="89"/>
      <c r="NO37" s="89"/>
      <c r="NP37" s="89"/>
      <c r="NQ37" s="89"/>
      <c r="NR37" s="89"/>
      <c r="NS37" s="89"/>
      <c r="NT37" s="89"/>
      <c r="NU37" s="89"/>
      <c r="NV37" s="89"/>
      <c r="NW37" s="89"/>
      <c r="NX37" s="89"/>
      <c r="NY37" s="89"/>
      <c r="NZ37" s="89"/>
      <c r="OA37" s="89"/>
      <c r="OB37" s="89"/>
      <c r="OC37" s="89"/>
      <c r="OD37" s="89"/>
      <c r="OE37" s="89"/>
      <c r="OF37" s="89"/>
      <c r="OG37" s="89"/>
      <c r="OH37" s="89"/>
      <c r="OI37" s="89"/>
      <c r="OJ37" s="89"/>
      <c r="OK37" s="89"/>
      <c r="OL37" s="89"/>
      <c r="OM37" s="89"/>
      <c r="ON37" s="89"/>
      <c r="OO37" s="89"/>
      <c r="OP37" s="89"/>
      <c r="OQ37" s="89"/>
      <c r="OR37" s="89"/>
      <c r="OS37" s="89"/>
      <c r="OT37" s="89"/>
      <c r="OU37" s="89"/>
      <c r="OV37" s="89"/>
      <c r="OW37" s="89"/>
      <c r="OX37" s="89"/>
      <c r="OY37" s="89"/>
      <c r="OZ37" s="89"/>
      <c r="PA37" s="89"/>
      <c r="PB37" s="89"/>
      <c r="PC37" s="89"/>
      <c r="PD37" s="89"/>
      <c r="PE37" s="89"/>
      <c r="PF37" s="89"/>
      <c r="PG37" s="89"/>
      <c r="PH37" s="89"/>
      <c r="PI37" s="89"/>
      <c r="PJ37" s="89"/>
      <c r="PK37" s="89"/>
      <c r="PL37" s="89"/>
      <c r="PM37" s="89"/>
      <c r="PN37" s="89"/>
      <c r="PO37" s="89"/>
      <c r="PP37" s="89"/>
      <c r="PQ37" s="89"/>
      <c r="PR37" s="89"/>
      <c r="PS37" s="89"/>
      <c r="PT37" s="89"/>
      <c r="PU37" s="89"/>
      <c r="PV37" s="89"/>
      <c r="PW37" s="89"/>
      <c r="PX37" s="89"/>
      <c r="PY37" s="89"/>
      <c r="PZ37" s="89"/>
      <c r="QA37" s="89"/>
      <c r="QB37" s="89"/>
      <c r="QC37" s="89"/>
      <c r="QD37" s="89"/>
      <c r="QE37" s="89"/>
      <c r="QF37" s="89"/>
      <c r="QG37" s="89"/>
      <c r="QH37" s="89"/>
      <c r="QI37" s="89"/>
      <c r="QJ37" s="89"/>
      <c r="QK37" s="89"/>
      <c r="QL37" s="89"/>
      <c r="QM37" s="89"/>
      <c r="QN37" s="89"/>
      <c r="QO37" s="89"/>
      <c r="QP37" s="89"/>
      <c r="QQ37" s="89"/>
      <c r="QR37" s="89"/>
      <c r="QS37" s="89"/>
      <c r="QT37" s="89"/>
      <c r="QU37" s="89"/>
      <c r="QV37" s="89"/>
      <c r="QW37" s="89"/>
      <c r="QX37" s="89"/>
      <c r="QY37" s="89"/>
      <c r="QZ37" s="89"/>
      <c r="RA37" s="89"/>
      <c r="RB37" s="89"/>
      <c r="RC37" s="89"/>
      <c r="RD37" s="89"/>
      <c r="RE37" s="89"/>
      <c r="RF37" s="89"/>
      <c r="RG37" s="89"/>
      <c r="RH37" s="89"/>
      <c r="RI37" s="89"/>
      <c r="RJ37" s="89"/>
      <c r="RK37" s="89"/>
      <c r="RL37" s="89"/>
      <c r="RM37" s="89"/>
      <c r="RN37" s="89"/>
      <c r="RO37" s="89"/>
      <c r="RP37" s="89"/>
      <c r="RQ37" s="89"/>
      <c r="RR37" s="89"/>
      <c r="RS37" s="89"/>
      <c r="RT37" s="89"/>
      <c r="RU37" s="89"/>
      <c r="RV37" s="89"/>
      <c r="RW37" s="89"/>
      <c r="RX37" s="89"/>
      <c r="RY37" s="89"/>
      <c r="RZ37" s="89"/>
      <c r="SA37" s="89"/>
      <c r="SB37" s="89"/>
      <c r="SC37" s="89"/>
      <c r="SD37" s="89"/>
      <c r="SE37" s="89"/>
      <c r="SF37" s="89"/>
      <c r="SG37" s="89"/>
      <c r="SH37" s="89"/>
      <c r="SI37" s="89"/>
      <c r="SJ37" s="89"/>
      <c r="SK37" s="89"/>
      <c r="SL37" s="89"/>
      <c r="SM37" s="89"/>
      <c r="SN37" s="89"/>
      <c r="SO37" s="89"/>
      <c r="SP37" s="89"/>
      <c r="SQ37" s="89"/>
      <c r="SR37" s="89"/>
      <c r="SS37" s="89"/>
      <c r="ST37" s="89"/>
      <c r="SU37" s="89"/>
      <c r="SV37" s="89"/>
      <c r="SW37" s="89"/>
      <c r="SX37" s="89"/>
      <c r="SY37" s="89"/>
      <c r="SZ37" s="89"/>
      <c r="TA37" s="89"/>
      <c r="TB37" s="89"/>
      <c r="TC37" s="89"/>
      <c r="TD37" s="89"/>
      <c r="TE37" s="89"/>
      <c r="TF37" s="89"/>
      <c r="TG37" s="89"/>
      <c r="TH37" s="89"/>
      <c r="TI37" s="89"/>
      <c r="TJ37" s="89"/>
      <c r="TK37" s="89"/>
      <c r="TL37" s="89"/>
      <c r="TM37" s="89"/>
      <c r="TN37" s="89"/>
      <c r="TO37" s="89"/>
      <c r="TP37" s="89"/>
      <c r="TQ37" s="89"/>
      <c r="TR37" s="89"/>
      <c r="TS37" s="89"/>
      <c r="TT37" s="89"/>
      <c r="TU37" s="89"/>
    </row>
    <row r="38" spans="1:556" s="90" customFormat="1" ht="25" customHeight="1" x14ac:dyDescent="0.45">
      <c r="A38" s="95">
        <v>35</v>
      </c>
      <c r="B38" s="94" t="s">
        <v>59</v>
      </c>
      <c r="C38" s="91">
        <f>'[7]Total Domestic Debt'!R41</f>
        <v>28533478934.825245</v>
      </c>
      <c r="D38" s="315">
        <v>27465573418.765247</v>
      </c>
      <c r="E38" s="333"/>
      <c r="F38" s="321">
        <f>Table38468634533267589378[[#This Row],[DEBT STOCK AS AT Q3]]/Table38468634533267589378[[#This Row],[DEBT STOCK AS AT Q2 ]]-1</f>
        <v>3.8881602789708092E-2</v>
      </c>
      <c r="G38" s="325">
        <f>Table38468634533267589378[[#This Row],[DEBT STOCK AS AT Q3]]/Table38468634533267589378[[#Totals],[DEBT STOCK AS AT Q3]]</f>
        <v>7.0585585397464918E-3</v>
      </c>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c r="EQ38" s="89"/>
      <c r="ER38" s="89"/>
      <c r="ES38" s="89"/>
      <c r="ET38" s="89"/>
      <c r="EU38" s="89"/>
      <c r="EV38" s="89"/>
      <c r="EW38" s="89"/>
      <c r="EX38" s="89"/>
      <c r="EY38" s="89"/>
      <c r="EZ38" s="89"/>
      <c r="FA38" s="89"/>
      <c r="FB38" s="89"/>
      <c r="FC38" s="89"/>
      <c r="FD38" s="89"/>
      <c r="FE38" s="89"/>
      <c r="FF38" s="89"/>
      <c r="FG38" s="89"/>
      <c r="FH38" s="89"/>
      <c r="FI38" s="89"/>
      <c r="FJ38" s="89"/>
      <c r="FK38" s="89"/>
      <c r="FL38" s="89"/>
      <c r="FM38" s="89"/>
      <c r="FN38" s="89"/>
      <c r="FO38" s="89"/>
      <c r="FP38" s="89"/>
      <c r="FQ38" s="89"/>
      <c r="FR38" s="89"/>
      <c r="FS38" s="89"/>
      <c r="FT38" s="89"/>
      <c r="FU38" s="89"/>
      <c r="FV38" s="89"/>
      <c r="FW38" s="89"/>
      <c r="FX38" s="89"/>
      <c r="FY38" s="89"/>
      <c r="FZ38" s="89"/>
      <c r="GA38" s="89"/>
      <c r="GB38" s="89"/>
      <c r="GC38" s="89"/>
      <c r="GD38" s="89"/>
      <c r="GE38" s="89"/>
      <c r="GF38" s="89"/>
      <c r="GG38" s="89"/>
      <c r="GH38" s="89"/>
      <c r="GI38" s="89"/>
      <c r="GJ38" s="89"/>
      <c r="GK38" s="89"/>
      <c r="GL38" s="89"/>
      <c r="GM38" s="89"/>
      <c r="GN38" s="89"/>
      <c r="GO38" s="89"/>
      <c r="GP38" s="89"/>
      <c r="GQ38" s="89"/>
      <c r="GR38" s="89"/>
      <c r="GS38" s="89"/>
      <c r="GT38" s="89"/>
      <c r="GU38" s="89"/>
      <c r="GV38" s="89"/>
      <c r="GW38" s="89"/>
      <c r="GX38" s="89"/>
      <c r="GY38" s="89"/>
      <c r="GZ38" s="89"/>
      <c r="HA38" s="89"/>
      <c r="HB38" s="89"/>
      <c r="HC38" s="89"/>
      <c r="HD38" s="89"/>
      <c r="HE38" s="89"/>
      <c r="HF38" s="89"/>
      <c r="HG38" s="89"/>
      <c r="HH38" s="89"/>
      <c r="HI38" s="89"/>
      <c r="HJ38" s="89"/>
      <c r="HK38" s="89"/>
      <c r="HL38" s="89"/>
      <c r="HM38" s="89"/>
      <c r="HN38" s="89"/>
      <c r="HO38" s="89"/>
      <c r="HP38" s="89"/>
      <c r="HQ38" s="89"/>
      <c r="HR38" s="89"/>
      <c r="HS38" s="89"/>
      <c r="HT38" s="89"/>
      <c r="HU38" s="89"/>
      <c r="HV38" s="89"/>
      <c r="HW38" s="89"/>
      <c r="HX38" s="89"/>
      <c r="HY38" s="89"/>
      <c r="HZ38" s="89"/>
      <c r="IA38" s="89"/>
      <c r="IB38" s="89"/>
      <c r="IC38" s="89"/>
      <c r="ID38" s="89"/>
      <c r="IE38" s="89"/>
      <c r="IF38" s="89"/>
      <c r="IG38" s="89"/>
      <c r="IH38" s="89"/>
      <c r="II38" s="89"/>
      <c r="IJ38" s="89"/>
      <c r="IK38" s="89"/>
      <c r="IL38" s="89"/>
      <c r="IM38" s="89"/>
      <c r="IN38" s="89"/>
      <c r="IO38" s="89"/>
      <c r="IP38" s="89"/>
      <c r="IQ38" s="89"/>
      <c r="IR38" s="89"/>
      <c r="IS38" s="89"/>
      <c r="IT38" s="89"/>
      <c r="IU38" s="89"/>
      <c r="IV38" s="89"/>
      <c r="IW38" s="89"/>
      <c r="IX38" s="89"/>
      <c r="IY38" s="89"/>
      <c r="IZ38" s="89"/>
      <c r="JA38" s="89"/>
      <c r="JB38" s="89"/>
      <c r="JC38" s="89"/>
      <c r="JD38" s="89"/>
      <c r="JE38" s="89"/>
      <c r="JF38" s="89"/>
      <c r="JG38" s="89"/>
      <c r="JH38" s="89"/>
      <c r="JI38" s="89"/>
      <c r="JJ38" s="89"/>
      <c r="JK38" s="89"/>
      <c r="JL38" s="89"/>
      <c r="JM38" s="89"/>
      <c r="JN38" s="89"/>
      <c r="JO38" s="89"/>
      <c r="JP38" s="89"/>
      <c r="JQ38" s="89"/>
      <c r="JR38" s="89"/>
      <c r="JS38" s="89"/>
      <c r="JT38" s="89"/>
      <c r="JU38" s="89"/>
      <c r="JV38" s="89"/>
      <c r="JW38" s="89"/>
      <c r="JX38" s="89"/>
      <c r="JY38" s="89"/>
      <c r="JZ38" s="89"/>
      <c r="KA38" s="89"/>
      <c r="KB38" s="89"/>
      <c r="KC38" s="89"/>
      <c r="KD38" s="89"/>
      <c r="KE38" s="89"/>
      <c r="KF38" s="89"/>
      <c r="KG38" s="89"/>
      <c r="KH38" s="89"/>
      <c r="KI38" s="89"/>
      <c r="KJ38" s="89"/>
      <c r="KK38" s="89"/>
      <c r="KL38" s="89"/>
      <c r="KM38" s="89"/>
      <c r="KN38" s="89"/>
      <c r="KO38" s="89"/>
      <c r="KP38" s="89"/>
      <c r="KQ38" s="89"/>
      <c r="KR38" s="89"/>
      <c r="KS38" s="89"/>
      <c r="KT38" s="89"/>
      <c r="KU38" s="89"/>
      <c r="KV38" s="89"/>
      <c r="KW38" s="89"/>
      <c r="KX38" s="89"/>
      <c r="KY38" s="89"/>
      <c r="KZ38" s="89"/>
      <c r="LA38" s="89"/>
      <c r="LB38" s="89"/>
      <c r="LC38" s="89"/>
      <c r="LD38" s="89"/>
      <c r="LE38" s="89"/>
      <c r="LF38" s="89"/>
      <c r="LG38" s="89"/>
      <c r="LH38" s="89"/>
      <c r="LI38" s="89"/>
      <c r="LJ38" s="89"/>
      <c r="LK38" s="89"/>
      <c r="LL38" s="89"/>
      <c r="LM38" s="89"/>
      <c r="LN38" s="89"/>
      <c r="LO38" s="89"/>
      <c r="LP38" s="89"/>
      <c r="LQ38" s="89"/>
      <c r="LR38" s="89"/>
      <c r="LS38" s="89"/>
      <c r="LT38" s="89"/>
      <c r="LU38" s="89"/>
      <c r="LV38" s="89"/>
      <c r="LW38" s="89"/>
      <c r="LX38" s="89"/>
      <c r="LY38" s="89"/>
      <c r="LZ38" s="89"/>
      <c r="MA38" s="89"/>
      <c r="MB38" s="89"/>
      <c r="MC38" s="89"/>
      <c r="MD38" s="89"/>
      <c r="ME38" s="89"/>
      <c r="MF38" s="89"/>
      <c r="MG38" s="89"/>
      <c r="MH38" s="89"/>
      <c r="MI38" s="89"/>
      <c r="MJ38" s="89"/>
      <c r="MK38" s="89"/>
      <c r="ML38" s="89"/>
      <c r="MM38" s="89"/>
      <c r="MN38" s="89"/>
      <c r="MO38" s="89"/>
      <c r="MP38" s="89"/>
      <c r="MQ38" s="89"/>
      <c r="MR38" s="89"/>
      <c r="MS38" s="89"/>
      <c r="MT38" s="89"/>
      <c r="MU38" s="89"/>
      <c r="MV38" s="89"/>
      <c r="MW38" s="89"/>
      <c r="MX38" s="89"/>
      <c r="MY38" s="89"/>
      <c r="MZ38" s="89"/>
      <c r="NA38" s="89"/>
      <c r="NB38" s="89"/>
      <c r="NC38" s="89"/>
      <c r="ND38" s="89"/>
      <c r="NE38" s="89"/>
      <c r="NF38" s="89"/>
      <c r="NG38" s="89"/>
      <c r="NH38" s="89"/>
      <c r="NI38" s="89"/>
      <c r="NJ38" s="89"/>
      <c r="NK38" s="89"/>
      <c r="NL38" s="89"/>
      <c r="NM38" s="89"/>
      <c r="NN38" s="89"/>
      <c r="NO38" s="89"/>
      <c r="NP38" s="89"/>
      <c r="NQ38" s="89"/>
      <c r="NR38" s="89"/>
      <c r="NS38" s="89"/>
      <c r="NT38" s="89"/>
      <c r="NU38" s="89"/>
      <c r="NV38" s="89"/>
      <c r="NW38" s="89"/>
      <c r="NX38" s="89"/>
      <c r="NY38" s="89"/>
      <c r="NZ38" s="89"/>
      <c r="OA38" s="89"/>
      <c r="OB38" s="89"/>
      <c r="OC38" s="89"/>
      <c r="OD38" s="89"/>
      <c r="OE38" s="89"/>
      <c r="OF38" s="89"/>
      <c r="OG38" s="89"/>
      <c r="OH38" s="89"/>
      <c r="OI38" s="89"/>
      <c r="OJ38" s="89"/>
      <c r="OK38" s="89"/>
      <c r="OL38" s="89"/>
      <c r="OM38" s="89"/>
      <c r="ON38" s="89"/>
      <c r="OO38" s="89"/>
      <c r="OP38" s="89"/>
      <c r="OQ38" s="89"/>
      <c r="OR38" s="89"/>
      <c r="OS38" s="89"/>
      <c r="OT38" s="89"/>
      <c r="OU38" s="89"/>
      <c r="OV38" s="89"/>
      <c r="OW38" s="89"/>
      <c r="OX38" s="89"/>
      <c r="OY38" s="89"/>
      <c r="OZ38" s="89"/>
      <c r="PA38" s="89"/>
      <c r="PB38" s="89"/>
      <c r="PC38" s="89"/>
      <c r="PD38" s="89"/>
      <c r="PE38" s="89"/>
      <c r="PF38" s="89"/>
      <c r="PG38" s="89"/>
      <c r="PH38" s="89"/>
      <c r="PI38" s="89"/>
      <c r="PJ38" s="89"/>
      <c r="PK38" s="89"/>
      <c r="PL38" s="89"/>
      <c r="PM38" s="89"/>
      <c r="PN38" s="89"/>
      <c r="PO38" s="89"/>
      <c r="PP38" s="89"/>
      <c r="PQ38" s="89"/>
      <c r="PR38" s="89"/>
      <c r="PS38" s="89"/>
      <c r="PT38" s="89"/>
      <c r="PU38" s="89"/>
      <c r="PV38" s="89"/>
      <c r="PW38" s="89"/>
      <c r="PX38" s="89"/>
      <c r="PY38" s="89"/>
      <c r="PZ38" s="89"/>
      <c r="QA38" s="89"/>
      <c r="QB38" s="89"/>
      <c r="QC38" s="89"/>
      <c r="QD38" s="89"/>
      <c r="QE38" s="89"/>
      <c r="QF38" s="89"/>
      <c r="QG38" s="89"/>
      <c r="QH38" s="89"/>
      <c r="QI38" s="89"/>
      <c r="QJ38" s="89"/>
      <c r="QK38" s="89"/>
      <c r="QL38" s="89"/>
      <c r="QM38" s="89"/>
      <c r="QN38" s="89"/>
      <c r="QO38" s="89"/>
      <c r="QP38" s="89"/>
      <c r="QQ38" s="89"/>
      <c r="QR38" s="89"/>
      <c r="QS38" s="89"/>
      <c r="QT38" s="89"/>
      <c r="QU38" s="89"/>
      <c r="QV38" s="89"/>
      <c r="QW38" s="89"/>
      <c r="QX38" s="89"/>
      <c r="QY38" s="89"/>
      <c r="QZ38" s="89"/>
      <c r="RA38" s="89"/>
      <c r="RB38" s="89"/>
      <c r="RC38" s="89"/>
      <c r="RD38" s="89"/>
      <c r="RE38" s="89"/>
      <c r="RF38" s="89"/>
      <c r="RG38" s="89"/>
      <c r="RH38" s="89"/>
      <c r="RI38" s="89"/>
      <c r="RJ38" s="89"/>
      <c r="RK38" s="89"/>
      <c r="RL38" s="89"/>
      <c r="RM38" s="89"/>
      <c r="RN38" s="89"/>
      <c r="RO38" s="89"/>
      <c r="RP38" s="89"/>
      <c r="RQ38" s="89"/>
      <c r="RR38" s="89"/>
      <c r="RS38" s="89"/>
      <c r="RT38" s="89"/>
      <c r="RU38" s="89"/>
      <c r="RV38" s="89"/>
      <c r="RW38" s="89"/>
      <c r="RX38" s="89"/>
      <c r="RY38" s="89"/>
      <c r="RZ38" s="89"/>
      <c r="SA38" s="89"/>
      <c r="SB38" s="89"/>
      <c r="SC38" s="89"/>
      <c r="SD38" s="89"/>
      <c r="SE38" s="89"/>
      <c r="SF38" s="89"/>
      <c r="SG38" s="89"/>
      <c r="SH38" s="89"/>
      <c r="SI38" s="89"/>
      <c r="SJ38" s="89"/>
      <c r="SK38" s="89"/>
      <c r="SL38" s="89"/>
      <c r="SM38" s="89"/>
      <c r="SN38" s="89"/>
      <c r="SO38" s="89"/>
      <c r="SP38" s="89"/>
      <c r="SQ38" s="89"/>
      <c r="SR38" s="89"/>
      <c r="SS38" s="89"/>
      <c r="ST38" s="89"/>
      <c r="SU38" s="89"/>
      <c r="SV38" s="89"/>
      <c r="SW38" s="89"/>
      <c r="SX38" s="89"/>
      <c r="SY38" s="89"/>
      <c r="SZ38" s="89"/>
      <c r="TA38" s="89"/>
      <c r="TB38" s="89"/>
      <c r="TC38" s="89"/>
      <c r="TD38" s="89"/>
      <c r="TE38" s="89"/>
      <c r="TF38" s="89"/>
      <c r="TG38" s="89"/>
      <c r="TH38" s="89"/>
      <c r="TI38" s="89"/>
      <c r="TJ38" s="89"/>
      <c r="TK38" s="89"/>
      <c r="TL38" s="89"/>
      <c r="TM38" s="89"/>
      <c r="TN38" s="89"/>
      <c r="TO38" s="89"/>
      <c r="TP38" s="89"/>
      <c r="TQ38" s="89"/>
      <c r="TR38" s="89"/>
      <c r="TS38" s="89"/>
      <c r="TT38" s="89"/>
      <c r="TU38" s="89"/>
    </row>
    <row r="39" spans="1:556" s="88" customFormat="1" ht="25" customHeight="1" x14ac:dyDescent="0.45">
      <c r="A39" s="95">
        <v>36</v>
      </c>
      <c r="B39" s="94" t="s">
        <v>58</v>
      </c>
      <c r="C39" s="91">
        <f>'[7]Total Domestic Debt'!R42</f>
        <v>63033937202.108643</v>
      </c>
      <c r="D39" s="315">
        <v>61716954035.145767</v>
      </c>
      <c r="E39" s="333"/>
      <c r="F39" s="321">
        <f>Table38468634533267589378[[#This Row],[DEBT STOCK AS AT Q3]]/Table38468634533267589378[[#This Row],[DEBT STOCK AS AT Q2 ]]-1</f>
        <v>2.1339082389142172E-2</v>
      </c>
      <c r="G39" s="325">
        <f>Table38468634533267589378[[#This Row],[DEBT STOCK AS AT Q3]]/Table38468634533267589378[[#Totals],[DEBT STOCK AS AT Q3]]</f>
        <v>1.5593217243087397E-2</v>
      </c>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89"/>
      <c r="FB39" s="89"/>
      <c r="FC39" s="89"/>
      <c r="FD39" s="89"/>
      <c r="FE39" s="89"/>
      <c r="FF39" s="89"/>
      <c r="FG39" s="89"/>
      <c r="FH39" s="89"/>
      <c r="FI39" s="89"/>
      <c r="FJ39" s="89"/>
      <c r="FK39" s="89"/>
      <c r="FL39" s="89"/>
      <c r="FM39" s="89"/>
      <c r="FN39" s="89"/>
      <c r="FO39" s="89"/>
      <c r="FP39" s="89"/>
      <c r="FQ39" s="89"/>
      <c r="FR39" s="89"/>
      <c r="FS39" s="89"/>
      <c r="FT39" s="89"/>
      <c r="FU39" s="89"/>
      <c r="FV39" s="89"/>
      <c r="FW39" s="89"/>
      <c r="FX39" s="89"/>
      <c r="FY39" s="89"/>
      <c r="FZ39" s="89"/>
      <c r="GA39" s="89"/>
      <c r="GB39" s="89"/>
      <c r="GC39" s="89"/>
      <c r="GD39" s="89"/>
      <c r="GE39" s="89"/>
      <c r="GF39" s="89"/>
      <c r="GG39" s="89"/>
      <c r="GH39" s="89"/>
      <c r="GI39" s="89"/>
      <c r="GJ39" s="89"/>
      <c r="GK39" s="89"/>
      <c r="GL39" s="89"/>
      <c r="GM39" s="89"/>
      <c r="GN39" s="89"/>
      <c r="GO39" s="89"/>
      <c r="GP39" s="89"/>
      <c r="GQ39" s="89"/>
      <c r="GR39" s="89"/>
      <c r="GS39" s="89"/>
      <c r="GT39" s="89"/>
      <c r="GU39" s="89"/>
      <c r="GV39" s="89"/>
      <c r="GW39" s="89"/>
      <c r="GX39" s="89"/>
      <c r="GY39" s="89"/>
      <c r="GZ39" s="89"/>
      <c r="HA39" s="89"/>
      <c r="HB39" s="89"/>
      <c r="HC39" s="89"/>
      <c r="HD39" s="89"/>
      <c r="HE39" s="89"/>
      <c r="HF39" s="89"/>
      <c r="HG39" s="89"/>
      <c r="HH39" s="89"/>
      <c r="HI39" s="89"/>
      <c r="HJ39" s="89"/>
      <c r="HK39" s="89"/>
      <c r="HL39" s="89"/>
      <c r="HM39" s="89"/>
      <c r="HN39" s="89"/>
      <c r="HO39" s="89"/>
      <c r="HP39" s="89"/>
      <c r="HQ39" s="89"/>
      <c r="HR39" s="89"/>
      <c r="HS39" s="89"/>
      <c r="HT39" s="89"/>
      <c r="HU39" s="89"/>
      <c r="HV39" s="89"/>
      <c r="HW39" s="89"/>
      <c r="HX39" s="89"/>
      <c r="HY39" s="89"/>
      <c r="HZ39" s="89"/>
      <c r="IA39" s="89"/>
      <c r="IB39" s="89"/>
      <c r="IC39" s="89"/>
      <c r="ID39" s="89"/>
      <c r="IE39" s="89"/>
      <c r="IF39" s="89"/>
      <c r="IG39" s="89"/>
      <c r="IH39" s="89"/>
      <c r="II39" s="89"/>
      <c r="IJ39" s="89"/>
      <c r="IK39" s="89"/>
      <c r="IL39" s="89"/>
      <c r="IM39" s="89"/>
      <c r="IN39" s="89"/>
      <c r="IO39" s="89"/>
      <c r="IP39" s="89"/>
      <c r="IQ39" s="89"/>
      <c r="IR39" s="89"/>
      <c r="IS39" s="89"/>
      <c r="IT39" s="89"/>
      <c r="IU39" s="89"/>
      <c r="IV39" s="89"/>
      <c r="IW39" s="89"/>
      <c r="IX39" s="89"/>
      <c r="IY39" s="89"/>
      <c r="IZ39" s="89"/>
      <c r="JA39" s="89"/>
      <c r="JB39" s="89"/>
      <c r="JC39" s="89"/>
      <c r="JD39" s="89"/>
      <c r="JE39" s="89"/>
      <c r="JF39" s="89"/>
      <c r="JG39" s="89"/>
      <c r="JH39" s="89"/>
      <c r="JI39" s="89"/>
      <c r="JJ39" s="89"/>
      <c r="JK39" s="89"/>
      <c r="JL39" s="89"/>
      <c r="JM39" s="89"/>
      <c r="JN39" s="89"/>
      <c r="JO39" s="89"/>
      <c r="JP39" s="89"/>
      <c r="JQ39" s="89"/>
      <c r="JR39" s="89"/>
      <c r="JS39" s="89"/>
      <c r="JT39" s="89"/>
      <c r="JU39" s="89"/>
      <c r="JV39" s="89"/>
      <c r="JW39" s="89"/>
      <c r="JX39" s="89"/>
      <c r="JY39" s="89"/>
      <c r="JZ39" s="89"/>
      <c r="KA39" s="89"/>
      <c r="KB39" s="89"/>
      <c r="KC39" s="89"/>
      <c r="KD39" s="89"/>
      <c r="KE39" s="89"/>
      <c r="KF39" s="89"/>
      <c r="KG39" s="89"/>
      <c r="KH39" s="89"/>
      <c r="KI39" s="89"/>
      <c r="KJ39" s="89"/>
      <c r="KK39" s="89"/>
      <c r="KL39" s="89"/>
      <c r="KM39" s="89"/>
      <c r="KN39" s="89"/>
      <c r="KO39" s="89"/>
      <c r="KP39" s="89"/>
      <c r="KQ39" s="89"/>
      <c r="KR39" s="89"/>
      <c r="KS39" s="89"/>
      <c r="KT39" s="89"/>
      <c r="KU39" s="89"/>
      <c r="KV39" s="89"/>
      <c r="KW39" s="89"/>
      <c r="KX39" s="89"/>
      <c r="KY39" s="89"/>
      <c r="KZ39" s="89"/>
      <c r="LA39" s="89"/>
      <c r="LB39" s="89"/>
      <c r="LC39" s="89"/>
      <c r="LD39" s="89"/>
      <c r="LE39" s="89"/>
      <c r="LF39" s="89"/>
      <c r="LG39" s="89"/>
      <c r="LH39" s="89"/>
      <c r="LI39" s="89"/>
      <c r="LJ39" s="89"/>
      <c r="LK39" s="89"/>
      <c r="LL39" s="89"/>
      <c r="LM39" s="89"/>
      <c r="LN39" s="89"/>
      <c r="LO39" s="89"/>
      <c r="LP39" s="89"/>
      <c r="LQ39" s="89"/>
      <c r="LR39" s="89"/>
      <c r="LS39" s="89"/>
      <c r="LT39" s="89"/>
      <c r="LU39" s="89"/>
      <c r="LV39" s="89"/>
      <c r="LW39" s="89"/>
      <c r="LX39" s="89"/>
      <c r="LY39" s="89"/>
      <c r="LZ39" s="89"/>
      <c r="MA39" s="89"/>
      <c r="MB39" s="89"/>
      <c r="MC39" s="89"/>
      <c r="MD39" s="89"/>
      <c r="ME39" s="89"/>
      <c r="MF39" s="89"/>
      <c r="MG39" s="89"/>
      <c r="MH39" s="89"/>
      <c r="MI39" s="89"/>
      <c r="MJ39" s="89"/>
      <c r="MK39" s="89"/>
      <c r="ML39" s="89"/>
      <c r="MM39" s="89"/>
      <c r="MN39" s="89"/>
      <c r="MO39" s="89"/>
      <c r="MP39" s="89"/>
      <c r="MQ39" s="89"/>
      <c r="MR39" s="89"/>
      <c r="MS39" s="89"/>
      <c r="MT39" s="89"/>
      <c r="MU39" s="89"/>
      <c r="MV39" s="89"/>
      <c r="MW39" s="89"/>
      <c r="MX39" s="89"/>
      <c r="MY39" s="89"/>
      <c r="MZ39" s="89"/>
      <c r="NA39" s="89"/>
      <c r="NB39" s="89"/>
      <c r="NC39" s="89"/>
      <c r="ND39" s="89"/>
      <c r="NE39" s="89"/>
      <c r="NF39" s="89"/>
      <c r="NG39" s="89"/>
      <c r="NH39" s="89"/>
      <c r="NI39" s="89"/>
      <c r="NJ39" s="89"/>
      <c r="NK39" s="89"/>
      <c r="NL39" s="89"/>
      <c r="NM39" s="89"/>
      <c r="NN39" s="89"/>
      <c r="NO39" s="89"/>
      <c r="NP39" s="89"/>
      <c r="NQ39" s="89"/>
      <c r="NR39" s="89"/>
      <c r="NS39" s="89"/>
      <c r="NT39" s="89"/>
      <c r="NU39" s="89"/>
      <c r="NV39" s="89"/>
      <c r="NW39" s="89"/>
      <c r="NX39" s="89"/>
      <c r="NY39" s="89"/>
      <c r="NZ39" s="89"/>
      <c r="OA39" s="89"/>
      <c r="OB39" s="89"/>
      <c r="OC39" s="89"/>
      <c r="OD39" s="89"/>
      <c r="OE39" s="89"/>
      <c r="OF39" s="89"/>
      <c r="OG39" s="89"/>
      <c r="OH39" s="89"/>
      <c r="OI39" s="89"/>
      <c r="OJ39" s="89"/>
      <c r="OK39" s="89"/>
      <c r="OL39" s="89"/>
      <c r="OM39" s="89"/>
      <c r="ON39" s="89"/>
      <c r="OO39" s="89"/>
      <c r="OP39" s="89"/>
      <c r="OQ39" s="89"/>
      <c r="OR39" s="89"/>
      <c r="OS39" s="89"/>
      <c r="OT39" s="89"/>
      <c r="OU39" s="89"/>
      <c r="OV39" s="89"/>
      <c r="OW39" s="89"/>
      <c r="OX39" s="89"/>
      <c r="OY39" s="89"/>
      <c r="OZ39" s="89"/>
      <c r="PA39" s="89"/>
      <c r="PB39" s="89"/>
      <c r="PC39" s="89"/>
      <c r="PD39" s="89"/>
      <c r="PE39" s="89"/>
      <c r="PF39" s="89"/>
      <c r="PG39" s="89"/>
      <c r="PH39" s="89"/>
      <c r="PI39" s="89"/>
      <c r="PJ39" s="89"/>
      <c r="PK39" s="89"/>
      <c r="PL39" s="89"/>
      <c r="PM39" s="89"/>
      <c r="PN39" s="89"/>
      <c r="PO39" s="89"/>
      <c r="PP39" s="89"/>
      <c r="PQ39" s="89"/>
      <c r="PR39" s="89"/>
      <c r="PS39" s="89"/>
      <c r="PT39" s="89"/>
      <c r="PU39" s="89"/>
      <c r="PV39" s="89"/>
      <c r="PW39" s="89"/>
      <c r="PX39" s="89"/>
      <c r="PY39" s="89"/>
      <c r="PZ39" s="89"/>
      <c r="QA39" s="89"/>
      <c r="QB39" s="89"/>
      <c r="QC39" s="89"/>
      <c r="QD39" s="89"/>
      <c r="QE39" s="89"/>
      <c r="QF39" s="89"/>
      <c r="QG39" s="89"/>
      <c r="QH39" s="89"/>
      <c r="QI39" s="89"/>
      <c r="QJ39" s="89"/>
      <c r="QK39" s="89"/>
      <c r="QL39" s="89"/>
      <c r="QM39" s="89"/>
      <c r="QN39" s="89"/>
      <c r="QO39" s="89"/>
      <c r="QP39" s="89"/>
      <c r="QQ39" s="89"/>
      <c r="QR39" s="89"/>
      <c r="QS39" s="89"/>
      <c r="QT39" s="89"/>
      <c r="QU39" s="89"/>
      <c r="QV39" s="89"/>
      <c r="QW39" s="89"/>
      <c r="QX39" s="89"/>
      <c r="QY39" s="89"/>
      <c r="QZ39" s="89"/>
      <c r="RA39" s="89"/>
      <c r="RB39" s="89"/>
      <c r="RC39" s="89"/>
      <c r="RD39" s="89"/>
      <c r="RE39" s="89"/>
      <c r="RF39" s="89"/>
      <c r="RG39" s="89"/>
      <c r="RH39" s="89"/>
      <c r="RI39" s="89"/>
      <c r="RJ39" s="89"/>
      <c r="RK39" s="89"/>
      <c r="RL39" s="89"/>
      <c r="RM39" s="89"/>
      <c r="RN39" s="89"/>
      <c r="RO39" s="89"/>
      <c r="RP39" s="89"/>
      <c r="RQ39" s="89"/>
      <c r="RR39" s="89"/>
      <c r="RS39" s="89"/>
      <c r="RT39" s="89"/>
      <c r="RU39" s="89"/>
      <c r="RV39" s="89"/>
      <c r="RW39" s="89"/>
      <c r="RX39" s="89"/>
      <c r="RY39" s="89"/>
      <c r="RZ39" s="89"/>
      <c r="SA39" s="89"/>
      <c r="SB39" s="89"/>
      <c r="SC39" s="89"/>
      <c r="SD39" s="89"/>
      <c r="SE39" s="89"/>
      <c r="SF39" s="89"/>
      <c r="SG39" s="89"/>
      <c r="SH39" s="89"/>
      <c r="SI39" s="89"/>
      <c r="SJ39" s="89"/>
      <c r="SK39" s="89"/>
      <c r="SL39" s="89"/>
      <c r="SM39" s="89"/>
      <c r="SN39" s="89"/>
      <c r="SO39" s="89"/>
      <c r="SP39" s="89"/>
      <c r="SQ39" s="89"/>
      <c r="SR39" s="89"/>
      <c r="SS39" s="89"/>
      <c r="ST39" s="89"/>
      <c r="SU39" s="89"/>
      <c r="SV39" s="89"/>
      <c r="SW39" s="89"/>
      <c r="SX39" s="89"/>
      <c r="SY39" s="89"/>
      <c r="SZ39" s="89"/>
      <c r="TA39" s="89"/>
      <c r="TB39" s="89"/>
      <c r="TC39" s="89"/>
      <c r="TD39" s="89"/>
      <c r="TE39" s="89"/>
      <c r="TF39" s="89"/>
      <c r="TG39" s="89"/>
      <c r="TH39" s="89"/>
      <c r="TI39" s="89"/>
      <c r="TJ39" s="89"/>
      <c r="TK39" s="89"/>
      <c r="TL39" s="89"/>
      <c r="TM39" s="89"/>
      <c r="TN39" s="89"/>
      <c r="TO39" s="89"/>
      <c r="TP39" s="89"/>
      <c r="TQ39" s="89"/>
      <c r="TR39" s="89"/>
      <c r="TS39" s="89"/>
      <c r="TT39" s="89"/>
      <c r="TU39" s="89"/>
    </row>
    <row r="40" spans="1:556" s="90" customFormat="1" ht="25" customHeight="1" thickBot="1" x14ac:dyDescent="0.5">
      <c r="A40" s="93">
        <v>37</v>
      </c>
      <c r="B40" s="92" t="s">
        <v>57</v>
      </c>
      <c r="C40" s="91">
        <f>'[7]Total Domestic Debt'!R43</f>
        <v>137862316926.60001</v>
      </c>
      <c r="D40" s="315">
        <v>132195733234.70003</v>
      </c>
      <c r="E40" s="334"/>
      <c r="F40" s="328">
        <f>Table38468634533267589378[[#This Row],[DEBT STOCK AS AT Q3]]/Table38468634533267589378[[#This Row],[DEBT STOCK AS AT Q2 ]]-1</f>
        <v>4.2865102777859931E-2</v>
      </c>
      <c r="G40" s="329">
        <f>Table38468634533267589378[[#This Row],[DEBT STOCK AS AT Q3]]/Table38468634533267589378[[#Totals],[DEBT STOCK AS AT Q3]]</f>
        <v>3.410412157151315E-2</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c r="HB40" s="89"/>
      <c r="HC40" s="89"/>
      <c r="HD40" s="89"/>
      <c r="HE40" s="89"/>
      <c r="HF40" s="89"/>
      <c r="HG40" s="89"/>
      <c r="HH40" s="89"/>
      <c r="HI40" s="89"/>
      <c r="HJ40" s="89"/>
      <c r="HK40" s="89"/>
      <c r="HL40" s="89"/>
      <c r="HM40" s="89"/>
      <c r="HN40" s="89"/>
      <c r="HO40" s="89"/>
      <c r="HP40" s="89"/>
      <c r="HQ40" s="89"/>
      <c r="HR40" s="89"/>
      <c r="HS40" s="89"/>
      <c r="HT40" s="89"/>
      <c r="HU40" s="89"/>
      <c r="HV40" s="89"/>
      <c r="HW40" s="89"/>
      <c r="HX40" s="89"/>
      <c r="HY40" s="89"/>
      <c r="HZ40" s="89"/>
      <c r="IA40" s="89"/>
      <c r="IB40" s="89"/>
      <c r="IC40" s="89"/>
      <c r="ID40" s="89"/>
      <c r="IE40" s="89"/>
      <c r="IF40" s="89"/>
      <c r="IG40" s="89"/>
      <c r="IH40" s="89"/>
      <c r="II40" s="89"/>
      <c r="IJ40" s="89"/>
      <c r="IK40" s="89"/>
      <c r="IL40" s="89"/>
      <c r="IM40" s="89"/>
      <c r="IN40" s="89"/>
      <c r="IO40" s="89"/>
      <c r="IP40" s="89"/>
      <c r="IQ40" s="89"/>
      <c r="IR40" s="89"/>
      <c r="IS40" s="89"/>
      <c r="IT40" s="89"/>
      <c r="IU40" s="89"/>
      <c r="IV40" s="89"/>
      <c r="IW40" s="89"/>
      <c r="IX40" s="89"/>
      <c r="IY40" s="89"/>
      <c r="IZ40" s="89"/>
      <c r="JA40" s="89"/>
      <c r="JB40" s="89"/>
      <c r="JC40" s="89"/>
      <c r="JD40" s="89"/>
      <c r="JE40" s="89"/>
      <c r="JF40" s="89"/>
      <c r="JG40" s="89"/>
      <c r="JH40" s="89"/>
      <c r="JI40" s="89"/>
      <c r="JJ40" s="89"/>
      <c r="JK40" s="89"/>
      <c r="JL40" s="89"/>
      <c r="JM40" s="89"/>
      <c r="JN40" s="89"/>
      <c r="JO40" s="89"/>
      <c r="JP40" s="89"/>
      <c r="JQ40" s="89"/>
      <c r="JR40" s="89"/>
      <c r="JS40" s="89"/>
      <c r="JT40" s="89"/>
      <c r="JU40" s="89"/>
      <c r="JV40" s="89"/>
      <c r="JW40" s="89"/>
      <c r="JX40" s="89"/>
      <c r="JY40" s="89"/>
      <c r="JZ40" s="89"/>
      <c r="KA40" s="89"/>
      <c r="KB40" s="89"/>
      <c r="KC40" s="89"/>
      <c r="KD40" s="89"/>
      <c r="KE40" s="89"/>
      <c r="KF40" s="89"/>
      <c r="KG40" s="89"/>
      <c r="KH40" s="89"/>
      <c r="KI40" s="89"/>
      <c r="KJ40" s="89"/>
      <c r="KK40" s="89"/>
      <c r="KL40" s="89"/>
      <c r="KM40" s="89"/>
      <c r="KN40" s="89"/>
      <c r="KO40" s="89"/>
      <c r="KP40" s="89"/>
      <c r="KQ40" s="89"/>
      <c r="KR40" s="89"/>
      <c r="KS40" s="89"/>
      <c r="KT40" s="89"/>
      <c r="KU40" s="89"/>
      <c r="KV40" s="89"/>
      <c r="KW40" s="89"/>
      <c r="KX40" s="89"/>
      <c r="KY40" s="89"/>
      <c r="KZ40" s="89"/>
      <c r="LA40" s="89"/>
      <c r="LB40" s="89"/>
      <c r="LC40" s="89"/>
      <c r="LD40" s="89"/>
      <c r="LE40" s="89"/>
      <c r="LF40" s="89"/>
      <c r="LG40" s="89"/>
      <c r="LH40" s="89"/>
      <c r="LI40" s="89"/>
      <c r="LJ40" s="89"/>
      <c r="LK40" s="89"/>
      <c r="LL40" s="89"/>
      <c r="LM40" s="89"/>
      <c r="LN40" s="89"/>
      <c r="LO40" s="89"/>
      <c r="LP40" s="89"/>
      <c r="LQ40" s="89"/>
      <c r="LR40" s="89"/>
      <c r="LS40" s="89"/>
      <c r="LT40" s="89"/>
      <c r="LU40" s="89"/>
      <c r="LV40" s="89"/>
      <c r="LW40" s="89"/>
      <c r="LX40" s="89"/>
      <c r="LY40" s="89"/>
      <c r="LZ40" s="89"/>
      <c r="MA40" s="89"/>
      <c r="MB40" s="89"/>
      <c r="MC40" s="89"/>
      <c r="MD40" s="89"/>
      <c r="ME40" s="89"/>
      <c r="MF40" s="89"/>
      <c r="MG40" s="89"/>
      <c r="MH40" s="89"/>
      <c r="MI40" s="89"/>
      <c r="MJ40" s="89"/>
      <c r="MK40" s="89"/>
      <c r="ML40" s="89"/>
      <c r="MM40" s="89"/>
      <c r="MN40" s="89"/>
      <c r="MO40" s="89"/>
      <c r="MP40" s="89"/>
      <c r="MQ40" s="89"/>
      <c r="MR40" s="89"/>
      <c r="MS40" s="89"/>
      <c r="MT40" s="89"/>
      <c r="MU40" s="89"/>
      <c r="MV40" s="89"/>
      <c r="MW40" s="89"/>
      <c r="MX40" s="89"/>
      <c r="MY40" s="89"/>
      <c r="MZ40" s="89"/>
      <c r="NA40" s="89"/>
      <c r="NB40" s="89"/>
      <c r="NC40" s="89"/>
      <c r="ND40" s="89"/>
      <c r="NE40" s="89"/>
      <c r="NF40" s="89"/>
      <c r="NG40" s="89"/>
      <c r="NH40" s="89"/>
      <c r="NI40" s="89"/>
      <c r="NJ40" s="89"/>
      <c r="NK40" s="89"/>
      <c r="NL40" s="89"/>
      <c r="NM40" s="89"/>
      <c r="NN40" s="89"/>
      <c r="NO40" s="89"/>
      <c r="NP40" s="89"/>
      <c r="NQ40" s="89"/>
      <c r="NR40" s="89"/>
      <c r="NS40" s="89"/>
      <c r="NT40" s="89"/>
      <c r="NU40" s="89"/>
      <c r="NV40" s="89"/>
      <c r="NW40" s="89"/>
      <c r="NX40" s="89"/>
      <c r="NY40" s="89"/>
      <c r="NZ40" s="89"/>
      <c r="OA40" s="89"/>
      <c r="OB40" s="89"/>
      <c r="OC40" s="89"/>
      <c r="OD40" s="89"/>
      <c r="OE40" s="89"/>
      <c r="OF40" s="89"/>
      <c r="OG40" s="89"/>
      <c r="OH40" s="89"/>
      <c r="OI40" s="89"/>
      <c r="OJ40" s="89"/>
      <c r="OK40" s="89"/>
      <c r="OL40" s="89"/>
      <c r="OM40" s="89"/>
      <c r="ON40" s="89"/>
      <c r="OO40" s="89"/>
      <c r="OP40" s="89"/>
      <c r="OQ40" s="89"/>
      <c r="OR40" s="89"/>
      <c r="OS40" s="89"/>
      <c r="OT40" s="89"/>
      <c r="OU40" s="89"/>
      <c r="OV40" s="89"/>
      <c r="OW40" s="89"/>
      <c r="OX40" s="89"/>
      <c r="OY40" s="89"/>
      <c r="OZ40" s="89"/>
      <c r="PA40" s="89"/>
      <c r="PB40" s="89"/>
      <c r="PC40" s="89"/>
      <c r="PD40" s="89"/>
      <c r="PE40" s="89"/>
      <c r="PF40" s="89"/>
      <c r="PG40" s="89"/>
      <c r="PH40" s="89"/>
      <c r="PI40" s="89"/>
      <c r="PJ40" s="89"/>
      <c r="PK40" s="89"/>
      <c r="PL40" s="89"/>
      <c r="PM40" s="89"/>
      <c r="PN40" s="89"/>
      <c r="PO40" s="89"/>
      <c r="PP40" s="89"/>
      <c r="PQ40" s="89"/>
      <c r="PR40" s="89"/>
      <c r="PS40" s="89"/>
      <c r="PT40" s="89"/>
      <c r="PU40" s="89"/>
      <c r="PV40" s="89"/>
      <c r="PW40" s="89"/>
      <c r="PX40" s="89"/>
      <c r="PY40" s="89"/>
      <c r="PZ40" s="89"/>
      <c r="QA40" s="89"/>
      <c r="QB40" s="89"/>
      <c r="QC40" s="89"/>
      <c r="QD40" s="89"/>
      <c r="QE40" s="89"/>
      <c r="QF40" s="89"/>
      <c r="QG40" s="89"/>
      <c r="QH40" s="89"/>
      <c r="QI40" s="89"/>
      <c r="QJ40" s="89"/>
      <c r="QK40" s="89"/>
      <c r="QL40" s="89"/>
      <c r="QM40" s="89"/>
      <c r="QN40" s="89"/>
      <c r="QO40" s="89"/>
      <c r="QP40" s="89"/>
      <c r="QQ40" s="89"/>
      <c r="QR40" s="89"/>
      <c r="QS40" s="89"/>
      <c r="QT40" s="89"/>
      <c r="QU40" s="89"/>
      <c r="QV40" s="89"/>
      <c r="QW40" s="89"/>
      <c r="QX40" s="89"/>
      <c r="QY40" s="89"/>
      <c r="QZ40" s="89"/>
      <c r="RA40" s="89"/>
      <c r="RB40" s="89"/>
      <c r="RC40" s="89"/>
      <c r="RD40" s="89"/>
      <c r="RE40" s="89"/>
      <c r="RF40" s="89"/>
      <c r="RG40" s="89"/>
      <c r="RH40" s="89"/>
      <c r="RI40" s="89"/>
      <c r="RJ40" s="89"/>
      <c r="RK40" s="89"/>
      <c r="RL40" s="89"/>
      <c r="RM40" s="89"/>
      <c r="RN40" s="89"/>
      <c r="RO40" s="89"/>
      <c r="RP40" s="89"/>
      <c r="RQ40" s="89"/>
      <c r="RR40" s="89"/>
      <c r="RS40" s="89"/>
      <c r="RT40" s="89"/>
      <c r="RU40" s="89"/>
      <c r="RV40" s="89"/>
      <c r="RW40" s="89"/>
      <c r="RX40" s="89"/>
      <c r="RY40" s="89"/>
      <c r="RZ40" s="89"/>
      <c r="SA40" s="89"/>
      <c r="SB40" s="89"/>
      <c r="SC40" s="89"/>
      <c r="SD40" s="89"/>
      <c r="SE40" s="89"/>
      <c r="SF40" s="89"/>
      <c r="SG40" s="89"/>
      <c r="SH40" s="89"/>
      <c r="SI40" s="89"/>
      <c r="SJ40" s="89"/>
      <c r="SK40" s="89"/>
      <c r="SL40" s="89"/>
      <c r="SM40" s="89"/>
      <c r="SN40" s="89"/>
      <c r="SO40" s="89"/>
      <c r="SP40" s="89"/>
      <c r="SQ40" s="89"/>
      <c r="SR40" s="89"/>
      <c r="SS40" s="89"/>
      <c r="ST40" s="89"/>
      <c r="SU40" s="89"/>
      <c r="SV40" s="89"/>
      <c r="SW40" s="89"/>
      <c r="SX40" s="89"/>
      <c r="SY40" s="89"/>
      <c r="SZ40" s="89"/>
      <c r="TA40" s="89"/>
      <c r="TB40" s="89"/>
      <c r="TC40" s="89"/>
      <c r="TD40" s="89"/>
      <c r="TE40" s="89"/>
      <c r="TF40" s="89"/>
      <c r="TG40" s="89"/>
      <c r="TH40" s="89"/>
      <c r="TI40" s="89"/>
      <c r="TJ40" s="89"/>
      <c r="TK40" s="89"/>
      <c r="TL40" s="89"/>
      <c r="TM40" s="89"/>
      <c r="TN40" s="89"/>
      <c r="TO40" s="89"/>
      <c r="TP40" s="89"/>
      <c r="TQ40" s="89"/>
      <c r="TR40" s="89"/>
      <c r="TS40" s="89"/>
      <c r="TT40" s="89"/>
      <c r="TU40" s="89"/>
    </row>
    <row r="41" spans="1:556" s="88" customFormat="1" ht="21" thickBot="1" x14ac:dyDescent="0.5">
      <c r="A41" s="316" t="s">
        <v>19</v>
      </c>
      <c r="B41" s="317"/>
      <c r="C41" s="318">
        <f>SUBTOTAL(109,Table38468634533267589378[DEBT STOCK AS AT Q3])</f>
        <v>4042394601412.4897</v>
      </c>
      <c r="D41" s="322">
        <f>SUBTOTAL(109,Table38468634533267589378[[DEBT STOCK AS AT Q2 ]])</f>
        <v>3966219816141.5698</v>
      </c>
      <c r="E41" s="330"/>
      <c r="F41" s="326">
        <f>Table38468634533267589378[[#Totals],[DEBT STOCK AS AT Q3]]/Table38468634533267589378[[#Totals],[DEBT STOCK AS AT Q2 ]]-1</f>
        <v>1.9205890949590465E-2</v>
      </c>
      <c r="G41" s="327">
        <f>SUBTOTAL(109,Table38468634533267589378[% Share of each State to Total Debt Stock, Q3 2019])</f>
        <v>0.99999999999999978</v>
      </c>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c r="EO41" s="89"/>
      <c r="EP41" s="89"/>
      <c r="EQ41" s="89"/>
      <c r="ER41" s="89"/>
      <c r="ES41" s="89"/>
      <c r="ET41" s="89"/>
      <c r="EU41" s="89"/>
      <c r="EV41" s="89"/>
      <c r="EW41" s="89"/>
      <c r="EX41" s="89"/>
      <c r="EY41" s="89"/>
      <c r="EZ41" s="89"/>
      <c r="FA41" s="89"/>
      <c r="FB41" s="89"/>
      <c r="FC41" s="89"/>
      <c r="FD41" s="89"/>
      <c r="FE41" s="89"/>
      <c r="FF41" s="89"/>
      <c r="FG41" s="89"/>
      <c r="FH41" s="89"/>
      <c r="FI41" s="89"/>
      <c r="FJ41" s="89"/>
      <c r="FK41" s="89"/>
      <c r="FL41" s="89"/>
      <c r="FM41" s="89"/>
      <c r="FN41" s="89"/>
      <c r="FO41" s="89"/>
      <c r="FP41" s="89"/>
      <c r="FQ41" s="89"/>
      <c r="FR41" s="89"/>
      <c r="FS41" s="89"/>
      <c r="FT41" s="89"/>
      <c r="FU41" s="89"/>
      <c r="FV41" s="89"/>
      <c r="FW41" s="89"/>
      <c r="FX41" s="89"/>
      <c r="FY41" s="89"/>
      <c r="FZ41" s="89"/>
      <c r="GA41" s="89"/>
      <c r="GB41" s="89"/>
      <c r="GC41" s="89"/>
      <c r="GD41" s="89"/>
      <c r="GE41" s="89"/>
      <c r="GF41" s="89"/>
      <c r="GG41" s="89"/>
      <c r="GH41" s="89"/>
      <c r="GI41" s="89"/>
      <c r="GJ41" s="89"/>
      <c r="GK41" s="89"/>
      <c r="GL41" s="89"/>
      <c r="GM41" s="89"/>
      <c r="GN41" s="89"/>
      <c r="GO41" s="89"/>
      <c r="GP41" s="89"/>
      <c r="GQ41" s="89"/>
      <c r="GR41" s="89"/>
      <c r="GS41" s="89"/>
      <c r="GT41" s="89"/>
      <c r="GU41" s="89"/>
      <c r="GV41" s="89"/>
      <c r="GW41" s="89"/>
      <c r="GX41" s="89"/>
      <c r="GY41" s="89"/>
      <c r="GZ41" s="89"/>
      <c r="HA41" s="89"/>
      <c r="HB41" s="89"/>
      <c r="HC41" s="89"/>
      <c r="HD41" s="89"/>
      <c r="HE41" s="89"/>
      <c r="HF41" s="89"/>
      <c r="HG41" s="89"/>
      <c r="HH41" s="89"/>
      <c r="HI41" s="89"/>
      <c r="HJ41" s="89"/>
      <c r="HK41" s="89"/>
      <c r="HL41" s="89"/>
      <c r="HM41" s="89"/>
      <c r="HN41" s="89"/>
      <c r="HO41" s="89"/>
      <c r="HP41" s="89"/>
      <c r="HQ41" s="89"/>
      <c r="HR41" s="89"/>
      <c r="HS41" s="89"/>
      <c r="HT41" s="89"/>
      <c r="HU41" s="89"/>
      <c r="HV41" s="89"/>
      <c r="HW41" s="89"/>
      <c r="HX41" s="89"/>
      <c r="HY41" s="89"/>
      <c r="HZ41" s="89"/>
      <c r="IA41" s="89"/>
      <c r="IB41" s="89"/>
      <c r="IC41" s="89"/>
      <c r="ID41" s="89"/>
      <c r="IE41" s="89"/>
      <c r="IF41" s="89"/>
      <c r="IG41" s="89"/>
      <c r="IH41" s="89"/>
      <c r="II41" s="89"/>
      <c r="IJ41" s="89"/>
      <c r="IK41" s="89"/>
      <c r="IL41" s="89"/>
      <c r="IM41" s="89"/>
      <c r="IN41" s="89"/>
      <c r="IO41" s="89"/>
      <c r="IP41" s="89"/>
      <c r="IQ41" s="89"/>
      <c r="IR41" s="89"/>
      <c r="IS41" s="89"/>
      <c r="IT41" s="89"/>
      <c r="IU41" s="89"/>
      <c r="IV41" s="89"/>
      <c r="IW41" s="89"/>
      <c r="IX41" s="89"/>
      <c r="IY41" s="89"/>
      <c r="IZ41" s="89"/>
      <c r="JA41" s="89"/>
      <c r="JB41" s="89"/>
      <c r="JC41" s="89"/>
      <c r="JD41" s="89"/>
      <c r="JE41" s="89"/>
      <c r="JF41" s="89"/>
      <c r="JG41" s="89"/>
      <c r="JH41" s="89"/>
      <c r="JI41" s="89"/>
      <c r="JJ41" s="89"/>
      <c r="JK41" s="89"/>
      <c r="JL41" s="89"/>
      <c r="JM41" s="89"/>
      <c r="JN41" s="89"/>
      <c r="JO41" s="89"/>
      <c r="JP41" s="89"/>
      <c r="JQ41" s="89"/>
      <c r="JR41" s="89"/>
      <c r="JS41" s="89"/>
      <c r="JT41" s="89"/>
      <c r="JU41" s="89"/>
      <c r="JV41" s="89"/>
      <c r="JW41" s="89"/>
      <c r="JX41" s="89"/>
      <c r="JY41" s="89"/>
      <c r="JZ41" s="89"/>
      <c r="KA41" s="89"/>
      <c r="KB41" s="89"/>
      <c r="KC41" s="89"/>
      <c r="KD41" s="89"/>
      <c r="KE41" s="89"/>
      <c r="KF41" s="89"/>
      <c r="KG41" s="89"/>
      <c r="KH41" s="89"/>
      <c r="KI41" s="89"/>
      <c r="KJ41" s="89"/>
      <c r="KK41" s="89"/>
      <c r="KL41" s="89"/>
      <c r="KM41" s="89"/>
      <c r="KN41" s="89"/>
      <c r="KO41" s="89"/>
      <c r="KP41" s="89"/>
      <c r="KQ41" s="89"/>
      <c r="KR41" s="89"/>
      <c r="KS41" s="89"/>
      <c r="KT41" s="89"/>
      <c r="KU41" s="89"/>
      <c r="KV41" s="89"/>
      <c r="KW41" s="89"/>
      <c r="KX41" s="89"/>
      <c r="KY41" s="89"/>
      <c r="KZ41" s="89"/>
      <c r="LA41" s="89"/>
      <c r="LB41" s="89"/>
      <c r="LC41" s="89"/>
      <c r="LD41" s="89"/>
      <c r="LE41" s="89"/>
      <c r="LF41" s="89"/>
      <c r="LG41" s="89"/>
      <c r="LH41" s="89"/>
      <c r="LI41" s="89"/>
      <c r="LJ41" s="89"/>
      <c r="LK41" s="89"/>
      <c r="LL41" s="89"/>
      <c r="LM41" s="89"/>
      <c r="LN41" s="89"/>
      <c r="LO41" s="89"/>
      <c r="LP41" s="89"/>
      <c r="LQ41" s="89"/>
      <c r="LR41" s="89"/>
      <c r="LS41" s="89"/>
      <c r="LT41" s="89"/>
      <c r="LU41" s="89"/>
      <c r="LV41" s="89"/>
      <c r="LW41" s="89"/>
      <c r="LX41" s="89"/>
      <c r="LY41" s="89"/>
      <c r="LZ41" s="89"/>
      <c r="MA41" s="89"/>
      <c r="MB41" s="89"/>
      <c r="MC41" s="89"/>
      <c r="MD41" s="89"/>
      <c r="ME41" s="89"/>
      <c r="MF41" s="89"/>
      <c r="MG41" s="89"/>
      <c r="MH41" s="89"/>
      <c r="MI41" s="89"/>
      <c r="MJ41" s="89"/>
      <c r="MK41" s="89"/>
      <c r="ML41" s="89"/>
      <c r="MM41" s="89"/>
      <c r="MN41" s="89"/>
      <c r="MO41" s="89"/>
      <c r="MP41" s="89"/>
      <c r="MQ41" s="89"/>
      <c r="MR41" s="89"/>
      <c r="MS41" s="89"/>
      <c r="MT41" s="89"/>
      <c r="MU41" s="89"/>
      <c r="MV41" s="89"/>
      <c r="MW41" s="89"/>
      <c r="MX41" s="89"/>
      <c r="MY41" s="89"/>
      <c r="MZ41" s="89"/>
      <c r="NA41" s="89"/>
      <c r="NB41" s="89"/>
      <c r="NC41" s="89"/>
      <c r="ND41" s="89"/>
      <c r="NE41" s="89"/>
      <c r="NF41" s="89"/>
      <c r="NG41" s="89"/>
      <c r="NH41" s="89"/>
      <c r="NI41" s="89"/>
      <c r="NJ41" s="89"/>
      <c r="NK41" s="89"/>
      <c r="NL41" s="89"/>
      <c r="NM41" s="89"/>
      <c r="NN41" s="89"/>
      <c r="NO41" s="89"/>
      <c r="NP41" s="89"/>
      <c r="NQ41" s="89"/>
      <c r="NR41" s="89"/>
      <c r="NS41" s="89"/>
      <c r="NT41" s="89"/>
      <c r="NU41" s="89"/>
      <c r="NV41" s="89"/>
      <c r="NW41" s="89"/>
      <c r="NX41" s="89"/>
      <c r="NY41" s="89"/>
      <c r="NZ41" s="89"/>
      <c r="OA41" s="89"/>
      <c r="OB41" s="89"/>
      <c r="OC41" s="89"/>
      <c r="OD41" s="89"/>
      <c r="OE41" s="89"/>
      <c r="OF41" s="89"/>
      <c r="OG41" s="89"/>
      <c r="OH41" s="89"/>
      <c r="OI41" s="89"/>
      <c r="OJ41" s="89"/>
      <c r="OK41" s="89"/>
      <c r="OL41" s="89"/>
      <c r="OM41" s="89"/>
      <c r="ON41" s="89"/>
      <c r="OO41" s="89"/>
      <c r="OP41" s="89"/>
      <c r="OQ41" s="89"/>
      <c r="OR41" s="89"/>
      <c r="OS41" s="89"/>
      <c r="OT41" s="89"/>
      <c r="OU41" s="89"/>
      <c r="OV41" s="89"/>
      <c r="OW41" s="89"/>
      <c r="OX41" s="89"/>
      <c r="OY41" s="89"/>
      <c r="OZ41" s="89"/>
      <c r="PA41" s="89"/>
      <c r="PB41" s="89"/>
      <c r="PC41" s="89"/>
      <c r="PD41" s="89"/>
      <c r="PE41" s="89"/>
      <c r="PF41" s="89"/>
      <c r="PG41" s="89"/>
      <c r="PH41" s="89"/>
      <c r="PI41" s="89"/>
      <c r="PJ41" s="89"/>
      <c r="PK41" s="89"/>
      <c r="PL41" s="89"/>
      <c r="PM41" s="89"/>
      <c r="PN41" s="89"/>
      <c r="PO41" s="89"/>
      <c r="PP41" s="89"/>
      <c r="PQ41" s="89"/>
      <c r="PR41" s="89"/>
      <c r="PS41" s="89"/>
      <c r="PT41" s="89"/>
      <c r="PU41" s="89"/>
      <c r="PV41" s="89"/>
      <c r="PW41" s="89"/>
      <c r="PX41" s="89"/>
      <c r="PY41" s="89"/>
      <c r="PZ41" s="89"/>
      <c r="QA41" s="89"/>
      <c r="QB41" s="89"/>
      <c r="QC41" s="89"/>
      <c r="QD41" s="89"/>
      <c r="QE41" s="89"/>
      <c r="QF41" s="89"/>
      <c r="QG41" s="89"/>
      <c r="QH41" s="89"/>
      <c r="QI41" s="89"/>
      <c r="QJ41" s="89"/>
      <c r="QK41" s="89"/>
      <c r="QL41" s="89"/>
      <c r="QM41" s="89"/>
      <c r="QN41" s="89"/>
      <c r="QO41" s="89"/>
      <c r="QP41" s="89"/>
      <c r="QQ41" s="89"/>
      <c r="QR41" s="89"/>
      <c r="QS41" s="89"/>
      <c r="QT41" s="89"/>
      <c r="QU41" s="89"/>
      <c r="QV41" s="89"/>
      <c r="QW41" s="89"/>
      <c r="QX41" s="89"/>
      <c r="QY41" s="89"/>
      <c r="QZ41" s="89"/>
      <c r="RA41" s="89"/>
      <c r="RB41" s="89"/>
      <c r="RC41" s="89"/>
      <c r="RD41" s="89"/>
      <c r="RE41" s="89"/>
      <c r="RF41" s="89"/>
      <c r="RG41" s="89"/>
      <c r="RH41" s="89"/>
      <c r="RI41" s="89"/>
      <c r="RJ41" s="89"/>
      <c r="RK41" s="89"/>
      <c r="RL41" s="89"/>
      <c r="RM41" s="89"/>
      <c r="RN41" s="89"/>
      <c r="RO41" s="89"/>
      <c r="RP41" s="89"/>
      <c r="RQ41" s="89"/>
      <c r="RR41" s="89"/>
      <c r="RS41" s="89"/>
      <c r="RT41" s="89"/>
      <c r="RU41" s="89"/>
      <c r="RV41" s="89"/>
      <c r="RW41" s="89"/>
      <c r="RX41" s="89"/>
      <c r="RY41" s="89"/>
      <c r="RZ41" s="89"/>
      <c r="SA41" s="89"/>
      <c r="SB41" s="89"/>
      <c r="SC41" s="89"/>
      <c r="SD41" s="89"/>
      <c r="SE41" s="89"/>
      <c r="SF41" s="89"/>
      <c r="SG41" s="89"/>
      <c r="SH41" s="89"/>
      <c r="SI41" s="89"/>
      <c r="SJ41" s="89"/>
      <c r="SK41" s="89"/>
      <c r="SL41" s="89"/>
      <c r="SM41" s="89"/>
      <c r="SN41" s="89"/>
      <c r="SO41" s="89"/>
      <c r="SP41" s="89"/>
      <c r="SQ41" s="89"/>
      <c r="SR41" s="89"/>
      <c r="SS41" s="89"/>
      <c r="ST41" s="89"/>
      <c r="SU41" s="89"/>
      <c r="SV41" s="89"/>
      <c r="SW41" s="89"/>
      <c r="SX41" s="89"/>
      <c r="SY41" s="89"/>
      <c r="SZ41" s="89"/>
      <c r="TA41" s="89"/>
      <c r="TB41" s="89"/>
      <c r="TC41" s="89"/>
      <c r="TD41" s="89"/>
      <c r="TE41" s="89"/>
      <c r="TF41" s="89"/>
      <c r="TG41" s="89"/>
      <c r="TH41" s="89"/>
      <c r="TI41" s="89"/>
      <c r="TJ41" s="89"/>
      <c r="TK41" s="89"/>
      <c r="TL41" s="89"/>
      <c r="TM41" s="89"/>
      <c r="TN41" s="89"/>
      <c r="TO41" s="89"/>
      <c r="TP41" s="89"/>
      <c r="TQ41" s="89"/>
      <c r="TR41" s="89"/>
      <c r="TS41" s="89"/>
      <c r="TT41" s="89"/>
      <c r="TU41" s="89"/>
    </row>
    <row r="42" spans="1:556" s="76" customFormat="1" ht="15.75" customHeight="1" x14ac:dyDescent="0.45">
      <c r="A42" s="87" t="s">
        <v>56</v>
      </c>
      <c r="B42" s="87"/>
      <c r="C42" s="86"/>
      <c r="TV42" s="75"/>
      <c r="TW42" s="75"/>
      <c r="TX42" s="75"/>
      <c r="TY42" s="75"/>
      <c r="TZ42" s="75"/>
      <c r="UA42" s="75"/>
      <c r="UB42" s="75"/>
      <c r="UC42" s="75"/>
      <c r="UD42" s="75"/>
      <c r="UE42" s="75"/>
      <c r="UF42" s="75"/>
      <c r="UG42" s="75"/>
      <c r="UH42" s="75"/>
      <c r="UI42" s="75"/>
      <c r="UJ42" s="75"/>
    </row>
    <row r="43" spans="1:556" s="76" customFormat="1" ht="63.75" customHeight="1" x14ac:dyDescent="0.35">
      <c r="A43" s="84">
        <v>1</v>
      </c>
      <c r="B43" s="360" t="s">
        <v>55</v>
      </c>
      <c r="C43" s="360"/>
      <c r="D43" s="85"/>
      <c r="E43" s="85"/>
      <c r="F43" s="85"/>
      <c r="G43" s="85"/>
      <c r="H43" s="85"/>
      <c r="I43" s="85"/>
      <c r="TV43" s="75"/>
      <c r="TW43" s="75"/>
      <c r="TX43" s="75"/>
      <c r="TY43" s="75"/>
      <c r="TZ43" s="75"/>
      <c r="UA43" s="75"/>
      <c r="UB43" s="75"/>
      <c r="UC43" s="75"/>
      <c r="UD43" s="75"/>
      <c r="UE43" s="75"/>
      <c r="UF43" s="75"/>
      <c r="UG43" s="75"/>
      <c r="UH43" s="75"/>
      <c r="UI43" s="75"/>
      <c r="UJ43" s="75"/>
    </row>
    <row r="44" spans="1:556" s="76" customFormat="1" ht="22.5" customHeight="1" x14ac:dyDescent="0.35">
      <c r="A44" s="84">
        <v>2</v>
      </c>
      <c r="B44" s="360" t="s">
        <v>54</v>
      </c>
      <c r="C44" s="360"/>
      <c r="D44" s="85"/>
      <c r="E44" s="85"/>
      <c r="F44" s="85"/>
      <c r="TV44" s="75"/>
      <c r="TW44" s="75"/>
      <c r="TX44" s="75"/>
      <c r="TY44" s="75"/>
      <c r="TZ44" s="75"/>
      <c r="UA44" s="75"/>
      <c r="UB44" s="75"/>
      <c r="UC44" s="75"/>
      <c r="UD44" s="75"/>
      <c r="UE44" s="75"/>
      <c r="UF44" s="75"/>
      <c r="UG44" s="75"/>
      <c r="UH44" s="75"/>
      <c r="UI44" s="75"/>
      <c r="UJ44" s="75"/>
    </row>
    <row r="45" spans="1:556" s="76" customFormat="1" ht="20.25" customHeight="1" x14ac:dyDescent="0.35">
      <c r="A45" s="84">
        <v>3</v>
      </c>
      <c r="B45" s="360" t="s">
        <v>53</v>
      </c>
      <c r="C45" s="360"/>
      <c r="TV45" s="75"/>
      <c r="TW45" s="75"/>
      <c r="TX45" s="75"/>
      <c r="TY45" s="75"/>
      <c r="TZ45" s="75"/>
      <c r="UA45" s="75"/>
      <c r="UB45" s="75"/>
      <c r="UC45" s="75"/>
      <c r="UD45" s="75"/>
      <c r="UE45" s="75"/>
      <c r="UF45" s="75"/>
      <c r="UG45" s="75"/>
      <c r="UH45" s="75"/>
      <c r="UI45" s="75"/>
      <c r="UJ45" s="75"/>
    </row>
    <row r="46" spans="1:556" s="76" customFormat="1" ht="22.5" customHeight="1" x14ac:dyDescent="0.35">
      <c r="A46" s="84"/>
      <c r="B46" s="83"/>
      <c r="C46" s="82"/>
      <c r="TV46" s="75"/>
      <c r="TW46" s="75"/>
      <c r="TX46" s="75"/>
      <c r="TY46" s="75"/>
      <c r="TZ46" s="75"/>
      <c r="UA46" s="75"/>
      <c r="UB46" s="75"/>
      <c r="UC46" s="75"/>
      <c r="UD46" s="75"/>
      <c r="UE46" s="75"/>
      <c r="UF46" s="75"/>
      <c r="UG46" s="75"/>
      <c r="UH46" s="75"/>
      <c r="UI46" s="75"/>
      <c r="UJ46" s="75"/>
    </row>
    <row r="47" spans="1:556" s="76" customFormat="1" x14ac:dyDescent="0.35">
      <c r="A47" s="81"/>
      <c r="B47" s="80"/>
      <c r="C47" s="79"/>
      <c r="TV47" s="75"/>
      <c r="TW47" s="75"/>
      <c r="TX47" s="75"/>
      <c r="TY47" s="75"/>
      <c r="TZ47" s="75"/>
      <c r="UA47" s="75"/>
      <c r="UB47" s="75"/>
      <c r="UC47" s="75"/>
      <c r="UD47" s="75"/>
      <c r="UE47" s="75"/>
      <c r="UF47" s="75"/>
      <c r="UG47" s="75"/>
      <c r="UH47" s="75"/>
      <c r="UI47" s="75"/>
      <c r="UJ47" s="75"/>
    </row>
    <row r="48" spans="1:556" s="76" customFormat="1" x14ac:dyDescent="0.35">
      <c r="A48" s="78"/>
      <c r="B48" s="75"/>
      <c r="C48" s="77"/>
      <c r="TV48" s="75"/>
      <c r="TW48" s="75"/>
      <c r="TX48" s="75"/>
      <c r="TY48" s="75"/>
      <c r="TZ48" s="75"/>
      <c r="UA48" s="75"/>
      <c r="UB48" s="75"/>
      <c r="UC48" s="75"/>
      <c r="UD48" s="75"/>
      <c r="UE48" s="75"/>
      <c r="UF48" s="75"/>
      <c r="UG48" s="75"/>
      <c r="UH48" s="75"/>
      <c r="UI48" s="75"/>
      <c r="UJ48" s="75"/>
    </row>
    <row r="49" spans="1:556" s="76" customFormat="1" x14ac:dyDescent="0.35">
      <c r="A49" s="78"/>
      <c r="B49" s="75"/>
      <c r="C49" s="77"/>
      <c r="TV49" s="75"/>
      <c r="TW49" s="75"/>
      <c r="TX49" s="75"/>
      <c r="TY49" s="75"/>
      <c r="TZ49" s="75"/>
      <c r="UA49" s="75"/>
      <c r="UB49" s="75"/>
      <c r="UC49" s="75"/>
      <c r="UD49" s="75"/>
      <c r="UE49" s="75"/>
      <c r="UF49" s="75"/>
      <c r="UG49" s="75"/>
      <c r="UH49" s="75"/>
      <c r="UI49" s="75"/>
      <c r="UJ49" s="75"/>
    </row>
    <row r="50" spans="1:556" s="76" customFormat="1" x14ac:dyDescent="0.35">
      <c r="A50" s="78"/>
      <c r="B50" s="75"/>
      <c r="C50" s="77"/>
      <c r="TV50" s="75"/>
      <c r="TW50" s="75"/>
      <c r="TX50" s="75"/>
      <c r="TY50" s="75"/>
      <c r="TZ50" s="75"/>
      <c r="UA50" s="75"/>
      <c r="UB50" s="75"/>
      <c r="UC50" s="75"/>
      <c r="UD50" s="75"/>
      <c r="UE50" s="75"/>
      <c r="UF50" s="75"/>
      <c r="UG50" s="75"/>
      <c r="UH50" s="75"/>
      <c r="UI50" s="75"/>
      <c r="UJ50" s="75"/>
    </row>
    <row r="51" spans="1:556" s="76" customFormat="1" x14ac:dyDescent="0.35">
      <c r="A51" s="78"/>
      <c r="B51" s="75"/>
      <c r="C51" s="77"/>
      <c r="TV51" s="75"/>
      <c r="TW51" s="75"/>
      <c r="TX51" s="75"/>
      <c r="TY51" s="75"/>
      <c r="TZ51" s="75"/>
      <c r="UA51" s="75"/>
      <c r="UB51" s="75"/>
      <c r="UC51" s="75"/>
      <c r="UD51" s="75"/>
      <c r="UE51" s="75"/>
      <c r="UF51" s="75"/>
      <c r="UG51" s="75"/>
      <c r="UH51" s="75"/>
      <c r="UI51" s="75"/>
      <c r="UJ51" s="75"/>
    </row>
    <row r="52" spans="1:556" s="76" customFormat="1" x14ac:dyDescent="0.35">
      <c r="A52" s="78"/>
      <c r="B52" s="75"/>
      <c r="C52" s="77"/>
      <c r="TV52" s="75"/>
      <c r="TW52" s="75"/>
      <c r="TX52" s="75"/>
      <c r="TY52" s="75"/>
      <c r="TZ52" s="75"/>
      <c r="UA52" s="75"/>
      <c r="UB52" s="75"/>
      <c r="UC52" s="75"/>
      <c r="UD52" s="75"/>
      <c r="UE52" s="75"/>
      <c r="UF52" s="75"/>
      <c r="UG52" s="75"/>
      <c r="UH52" s="75"/>
      <c r="UI52" s="75"/>
      <c r="UJ52" s="75"/>
    </row>
    <row r="53" spans="1:556" s="76" customFormat="1" x14ac:dyDescent="0.35">
      <c r="A53" s="78"/>
      <c r="B53" s="75"/>
      <c r="C53" s="77"/>
      <c r="TV53" s="75"/>
      <c r="TW53" s="75"/>
      <c r="TX53" s="75"/>
      <c r="TY53" s="75"/>
      <c r="TZ53" s="75"/>
      <c r="UA53" s="75"/>
      <c r="UB53" s="75"/>
      <c r="UC53" s="75"/>
      <c r="UD53" s="75"/>
      <c r="UE53" s="75"/>
      <c r="UF53" s="75"/>
      <c r="UG53" s="75"/>
      <c r="UH53" s="75"/>
      <c r="UI53" s="75"/>
      <c r="UJ53" s="75"/>
    </row>
    <row r="54" spans="1:556" s="76" customFormat="1" x14ac:dyDescent="0.35">
      <c r="A54" s="78"/>
      <c r="B54" s="75"/>
      <c r="C54" s="77"/>
      <c r="TV54" s="75"/>
      <c r="TW54" s="75"/>
      <c r="TX54" s="75"/>
      <c r="TY54" s="75"/>
      <c r="TZ54" s="75"/>
      <c r="UA54" s="75"/>
      <c r="UB54" s="75"/>
      <c r="UC54" s="75"/>
      <c r="UD54" s="75"/>
      <c r="UE54" s="75"/>
      <c r="UF54" s="75"/>
      <c r="UG54" s="75"/>
      <c r="UH54" s="75"/>
      <c r="UI54" s="75"/>
      <c r="UJ54" s="75"/>
    </row>
    <row r="55" spans="1:556" s="76" customFormat="1" x14ac:dyDescent="0.35">
      <c r="A55" s="78"/>
      <c r="B55" s="75"/>
      <c r="C55" s="77"/>
      <c r="TV55" s="75"/>
      <c r="TW55" s="75"/>
      <c r="TX55" s="75"/>
      <c r="TY55" s="75"/>
      <c r="TZ55" s="75"/>
      <c r="UA55" s="75"/>
      <c r="UB55" s="75"/>
      <c r="UC55" s="75"/>
      <c r="UD55" s="75"/>
      <c r="UE55" s="75"/>
      <c r="UF55" s="75"/>
      <c r="UG55" s="75"/>
      <c r="UH55" s="75"/>
      <c r="UI55" s="75"/>
      <c r="UJ55" s="75"/>
    </row>
    <row r="56" spans="1:556" s="76" customFormat="1" x14ac:dyDescent="0.35">
      <c r="A56" s="78"/>
      <c r="B56" s="75"/>
      <c r="C56" s="77"/>
      <c r="TV56" s="75"/>
      <c r="TW56" s="75"/>
      <c r="TX56" s="75"/>
      <c r="TY56" s="75"/>
      <c r="TZ56" s="75"/>
      <c r="UA56" s="75"/>
      <c r="UB56" s="75"/>
      <c r="UC56" s="75"/>
      <c r="UD56" s="75"/>
      <c r="UE56" s="75"/>
      <c r="UF56" s="75"/>
      <c r="UG56" s="75"/>
      <c r="UH56" s="75"/>
      <c r="UI56" s="75"/>
      <c r="UJ56" s="75"/>
    </row>
    <row r="57" spans="1:556" s="76" customFormat="1" x14ac:dyDescent="0.35">
      <c r="A57" s="78"/>
      <c r="B57" s="75"/>
      <c r="C57" s="77"/>
      <c r="TV57" s="75"/>
      <c r="TW57" s="75"/>
      <c r="TX57" s="75"/>
      <c r="TY57" s="75"/>
      <c r="TZ57" s="75"/>
      <c r="UA57" s="75"/>
      <c r="UB57" s="75"/>
      <c r="UC57" s="75"/>
      <c r="UD57" s="75"/>
      <c r="UE57" s="75"/>
      <c r="UF57" s="75"/>
      <c r="UG57" s="75"/>
      <c r="UH57" s="75"/>
      <c r="UI57" s="75"/>
      <c r="UJ57" s="75"/>
    </row>
    <row r="58" spans="1:556" s="76" customFormat="1" x14ac:dyDescent="0.35">
      <c r="A58" s="78"/>
      <c r="B58" s="75"/>
      <c r="C58" s="77"/>
      <c r="TV58" s="75"/>
      <c r="TW58" s="75"/>
      <c r="TX58" s="75"/>
      <c r="TY58" s="75"/>
      <c r="TZ58" s="75"/>
      <c r="UA58" s="75"/>
      <c r="UB58" s="75"/>
      <c r="UC58" s="75"/>
      <c r="UD58" s="75"/>
      <c r="UE58" s="75"/>
      <c r="UF58" s="75"/>
      <c r="UG58" s="75"/>
      <c r="UH58" s="75"/>
      <c r="UI58" s="75"/>
      <c r="UJ58" s="75"/>
    </row>
    <row r="59" spans="1:556" s="76" customFormat="1" x14ac:dyDescent="0.35">
      <c r="A59" s="78"/>
      <c r="B59" s="75"/>
      <c r="C59" s="77"/>
      <c r="TV59" s="75"/>
      <c r="TW59" s="75"/>
      <c r="TX59" s="75"/>
      <c r="TY59" s="75"/>
      <c r="TZ59" s="75"/>
      <c r="UA59" s="75"/>
      <c r="UB59" s="75"/>
      <c r="UC59" s="75"/>
      <c r="UD59" s="75"/>
      <c r="UE59" s="75"/>
      <c r="UF59" s="75"/>
      <c r="UG59" s="75"/>
      <c r="UH59" s="75"/>
      <c r="UI59" s="75"/>
      <c r="UJ59" s="75"/>
    </row>
    <row r="60" spans="1:556" s="76" customFormat="1" x14ac:dyDescent="0.35">
      <c r="A60" s="78"/>
      <c r="B60" s="75"/>
      <c r="C60" s="77"/>
      <c r="TV60" s="75"/>
      <c r="TW60" s="75"/>
      <c r="TX60" s="75"/>
      <c r="TY60" s="75"/>
      <c r="TZ60" s="75"/>
      <c r="UA60" s="75"/>
      <c r="UB60" s="75"/>
      <c r="UC60" s="75"/>
      <c r="UD60" s="75"/>
      <c r="UE60" s="75"/>
      <c r="UF60" s="75"/>
      <c r="UG60" s="75"/>
      <c r="UH60" s="75"/>
      <c r="UI60" s="75"/>
      <c r="UJ60" s="75"/>
    </row>
    <row r="61" spans="1:556" s="76" customFormat="1" x14ac:dyDescent="0.35">
      <c r="A61" s="78"/>
      <c r="B61" s="75"/>
      <c r="C61" s="77"/>
      <c r="TV61" s="75"/>
      <c r="TW61" s="75"/>
      <c r="TX61" s="75"/>
      <c r="TY61" s="75"/>
      <c r="TZ61" s="75"/>
      <c r="UA61" s="75"/>
      <c r="UB61" s="75"/>
      <c r="UC61" s="75"/>
      <c r="UD61" s="75"/>
      <c r="UE61" s="75"/>
      <c r="UF61" s="75"/>
      <c r="UG61" s="75"/>
      <c r="UH61" s="75"/>
      <c r="UI61" s="75"/>
      <c r="UJ61" s="75"/>
    </row>
    <row r="62" spans="1:556" s="76" customFormat="1" x14ac:dyDescent="0.35">
      <c r="A62" s="78"/>
      <c r="B62" s="75"/>
      <c r="C62" s="77"/>
      <c r="TV62" s="75"/>
      <c r="TW62" s="75"/>
      <c r="TX62" s="75"/>
      <c r="TY62" s="75"/>
      <c r="TZ62" s="75"/>
      <c r="UA62" s="75"/>
      <c r="UB62" s="75"/>
      <c r="UC62" s="75"/>
      <c r="UD62" s="75"/>
      <c r="UE62" s="75"/>
      <c r="UF62" s="75"/>
      <c r="UG62" s="75"/>
      <c r="UH62" s="75"/>
      <c r="UI62" s="75"/>
      <c r="UJ62" s="75"/>
    </row>
    <row r="63" spans="1:556" s="76" customFormat="1" x14ac:dyDescent="0.35">
      <c r="A63" s="78"/>
      <c r="B63" s="75"/>
      <c r="C63" s="77"/>
      <c r="TV63" s="75"/>
      <c r="TW63" s="75"/>
      <c r="TX63" s="75"/>
      <c r="TY63" s="75"/>
      <c r="TZ63" s="75"/>
      <c r="UA63" s="75"/>
      <c r="UB63" s="75"/>
      <c r="UC63" s="75"/>
      <c r="UD63" s="75"/>
      <c r="UE63" s="75"/>
      <c r="UF63" s="75"/>
      <c r="UG63" s="75"/>
      <c r="UH63" s="75"/>
      <c r="UI63" s="75"/>
      <c r="UJ63" s="75"/>
    </row>
    <row r="64" spans="1:556" s="76" customFormat="1" x14ac:dyDescent="0.35">
      <c r="A64" s="78"/>
      <c r="B64" s="75"/>
      <c r="C64" s="77"/>
      <c r="TV64" s="75"/>
      <c r="TW64" s="75"/>
      <c r="TX64" s="75"/>
      <c r="TY64" s="75"/>
      <c r="TZ64" s="75"/>
      <c r="UA64" s="75"/>
      <c r="UB64" s="75"/>
      <c r="UC64" s="75"/>
      <c r="UD64" s="75"/>
      <c r="UE64" s="75"/>
      <c r="UF64" s="75"/>
      <c r="UG64" s="75"/>
      <c r="UH64" s="75"/>
      <c r="UI64" s="75"/>
      <c r="UJ64" s="75"/>
    </row>
    <row r="65" spans="1:556" s="76" customFormat="1" x14ac:dyDescent="0.35">
      <c r="A65" s="78"/>
      <c r="B65" s="75"/>
      <c r="C65" s="77"/>
      <c r="TV65" s="75"/>
      <c r="TW65" s="75"/>
      <c r="TX65" s="75"/>
      <c r="TY65" s="75"/>
      <c r="TZ65" s="75"/>
      <c r="UA65" s="75"/>
      <c r="UB65" s="75"/>
      <c r="UC65" s="75"/>
      <c r="UD65" s="75"/>
      <c r="UE65" s="75"/>
      <c r="UF65" s="75"/>
      <c r="UG65" s="75"/>
      <c r="UH65" s="75"/>
      <c r="UI65" s="75"/>
      <c r="UJ65" s="75"/>
    </row>
    <row r="66" spans="1:556" s="76" customFormat="1" x14ac:dyDescent="0.35">
      <c r="A66" s="78"/>
      <c r="B66" s="75"/>
      <c r="C66" s="77"/>
      <c r="TV66" s="75"/>
      <c r="TW66" s="75"/>
      <c r="TX66" s="75"/>
      <c r="TY66" s="75"/>
      <c r="TZ66" s="75"/>
      <c r="UA66" s="75"/>
      <c r="UB66" s="75"/>
      <c r="UC66" s="75"/>
      <c r="UD66" s="75"/>
      <c r="UE66" s="75"/>
      <c r="UF66" s="75"/>
      <c r="UG66" s="75"/>
      <c r="UH66" s="75"/>
      <c r="UI66" s="75"/>
      <c r="UJ66" s="75"/>
    </row>
    <row r="67" spans="1:556" s="76" customFormat="1" x14ac:dyDescent="0.35">
      <c r="A67" s="78"/>
      <c r="B67" s="75"/>
      <c r="C67" s="77"/>
      <c r="TV67" s="75"/>
      <c r="TW67" s="75"/>
      <c r="TX67" s="75"/>
      <c r="TY67" s="75"/>
      <c r="TZ67" s="75"/>
      <c r="UA67" s="75"/>
      <c r="UB67" s="75"/>
      <c r="UC67" s="75"/>
      <c r="UD67" s="75"/>
      <c r="UE67" s="75"/>
      <c r="UF67" s="75"/>
      <c r="UG67" s="75"/>
      <c r="UH67" s="75"/>
      <c r="UI67" s="75"/>
      <c r="UJ67" s="75"/>
    </row>
    <row r="68" spans="1:556" s="76" customFormat="1" x14ac:dyDescent="0.35">
      <c r="A68" s="78"/>
      <c r="B68" s="75"/>
      <c r="C68" s="77"/>
      <c r="TV68" s="75"/>
      <c r="TW68" s="75"/>
      <c r="TX68" s="75"/>
      <c r="TY68" s="75"/>
      <c r="TZ68" s="75"/>
      <c r="UA68" s="75"/>
      <c r="UB68" s="75"/>
      <c r="UC68" s="75"/>
      <c r="UD68" s="75"/>
      <c r="UE68" s="75"/>
      <c r="UF68" s="75"/>
      <c r="UG68" s="75"/>
      <c r="UH68" s="75"/>
      <c r="UI68" s="75"/>
      <c r="UJ68" s="75"/>
    </row>
    <row r="69" spans="1:556" s="76" customFormat="1" x14ac:dyDescent="0.35">
      <c r="A69" s="78"/>
      <c r="B69" s="75"/>
      <c r="C69" s="77"/>
      <c r="TV69" s="75"/>
      <c r="TW69" s="75"/>
      <c r="TX69" s="75"/>
      <c r="TY69" s="75"/>
      <c r="TZ69" s="75"/>
      <c r="UA69" s="75"/>
      <c r="UB69" s="75"/>
      <c r="UC69" s="75"/>
      <c r="UD69" s="75"/>
      <c r="UE69" s="75"/>
      <c r="UF69" s="75"/>
      <c r="UG69" s="75"/>
      <c r="UH69" s="75"/>
      <c r="UI69" s="75"/>
      <c r="UJ69" s="75"/>
    </row>
    <row r="70" spans="1:556" s="76" customFormat="1" x14ac:dyDescent="0.35">
      <c r="A70" s="78"/>
      <c r="B70" s="75"/>
      <c r="C70" s="77"/>
      <c r="TV70" s="75"/>
      <c r="TW70" s="75"/>
      <c r="TX70" s="75"/>
      <c r="TY70" s="75"/>
      <c r="TZ70" s="75"/>
      <c r="UA70" s="75"/>
      <c r="UB70" s="75"/>
      <c r="UC70" s="75"/>
      <c r="UD70" s="75"/>
      <c r="UE70" s="75"/>
      <c r="UF70" s="75"/>
      <c r="UG70" s="75"/>
      <c r="UH70" s="75"/>
      <c r="UI70" s="75"/>
      <c r="UJ70" s="75"/>
    </row>
    <row r="71" spans="1:556" s="76" customFormat="1" x14ac:dyDescent="0.35">
      <c r="A71" s="78"/>
      <c r="B71" s="75"/>
      <c r="C71" s="77"/>
      <c r="TV71" s="75"/>
      <c r="TW71" s="75"/>
      <c r="TX71" s="75"/>
      <c r="TY71" s="75"/>
      <c r="TZ71" s="75"/>
      <c r="UA71" s="75"/>
      <c r="UB71" s="75"/>
      <c r="UC71" s="75"/>
      <c r="UD71" s="75"/>
      <c r="UE71" s="75"/>
      <c r="UF71" s="75"/>
      <c r="UG71" s="75"/>
      <c r="UH71" s="75"/>
      <c r="UI71" s="75"/>
      <c r="UJ71" s="75"/>
    </row>
    <row r="72" spans="1:556" s="76" customFormat="1" x14ac:dyDescent="0.35">
      <c r="A72" s="78"/>
      <c r="B72" s="75"/>
      <c r="C72" s="77"/>
      <c r="TV72" s="75"/>
      <c r="TW72" s="75"/>
      <c r="TX72" s="75"/>
      <c r="TY72" s="75"/>
      <c r="TZ72" s="75"/>
      <c r="UA72" s="75"/>
      <c r="UB72" s="75"/>
      <c r="UC72" s="75"/>
      <c r="UD72" s="75"/>
      <c r="UE72" s="75"/>
      <c r="UF72" s="75"/>
      <c r="UG72" s="75"/>
      <c r="UH72" s="75"/>
      <c r="UI72" s="75"/>
      <c r="UJ72" s="75"/>
    </row>
    <row r="73" spans="1:556" s="76" customFormat="1" x14ac:dyDescent="0.35">
      <c r="A73" s="78"/>
      <c r="B73" s="75"/>
      <c r="C73" s="77"/>
      <c r="TV73" s="75"/>
      <c r="TW73" s="75"/>
      <c r="TX73" s="75"/>
      <c r="TY73" s="75"/>
      <c r="TZ73" s="75"/>
      <c r="UA73" s="75"/>
      <c r="UB73" s="75"/>
      <c r="UC73" s="75"/>
      <c r="UD73" s="75"/>
      <c r="UE73" s="75"/>
      <c r="UF73" s="75"/>
      <c r="UG73" s="75"/>
      <c r="UH73" s="75"/>
      <c r="UI73" s="75"/>
      <c r="UJ73" s="75"/>
    </row>
    <row r="74" spans="1:556" s="76" customFormat="1" x14ac:dyDescent="0.35">
      <c r="A74" s="78"/>
      <c r="B74" s="75"/>
      <c r="C74" s="77"/>
      <c r="TV74" s="75"/>
      <c r="TW74" s="75"/>
      <c r="TX74" s="75"/>
      <c r="TY74" s="75"/>
      <c r="TZ74" s="75"/>
      <c r="UA74" s="75"/>
      <c r="UB74" s="75"/>
      <c r="UC74" s="75"/>
      <c r="UD74" s="75"/>
      <c r="UE74" s="75"/>
      <c r="UF74" s="75"/>
      <c r="UG74" s="75"/>
      <c r="UH74" s="75"/>
      <c r="UI74" s="75"/>
      <c r="UJ74" s="75"/>
    </row>
    <row r="75" spans="1:556" s="76" customFormat="1" x14ac:dyDescent="0.35">
      <c r="A75" s="78"/>
      <c r="B75" s="75"/>
      <c r="C75" s="77"/>
      <c r="TV75" s="75"/>
      <c r="TW75" s="75"/>
      <c r="TX75" s="75"/>
      <c r="TY75" s="75"/>
      <c r="TZ75" s="75"/>
      <c r="UA75" s="75"/>
      <c r="UB75" s="75"/>
      <c r="UC75" s="75"/>
      <c r="UD75" s="75"/>
      <c r="UE75" s="75"/>
      <c r="UF75" s="75"/>
      <c r="UG75" s="75"/>
      <c r="UH75" s="75"/>
      <c r="UI75" s="75"/>
      <c r="UJ75" s="75"/>
    </row>
    <row r="76" spans="1:556" s="76" customFormat="1" x14ac:dyDescent="0.35">
      <c r="A76" s="78"/>
      <c r="B76" s="75"/>
      <c r="C76" s="77"/>
      <c r="TV76" s="75"/>
      <c r="TW76" s="75"/>
      <c r="TX76" s="75"/>
      <c r="TY76" s="75"/>
      <c r="TZ76" s="75"/>
      <c r="UA76" s="75"/>
      <c r="UB76" s="75"/>
      <c r="UC76" s="75"/>
      <c r="UD76" s="75"/>
      <c r="UE76" s="75"/>
      <c r="UF76" s="75"/>
      <c r="UG76" s="75"/>
      <c r="UH76" s="75"/>
      <c r="UI76" s="75"/>
      <c r="UJ76" s="75"/>
    </row>
    <row r="77" spans="1:556" s="76" customFormat="1" x14ac:dyDescent="0.35">
      <c r="A77" s="78"/>
      <c r="B77" s="75"/>
      <c r="C77" s="77"/>
      <c r="TV77" s="75"/>
      <c r="TW77" s="75"/>
      <c r="TX77" s="75"/>
      <c r="TY77" s="75"/>
      <c r="TZ77" s="75"/>
      <c r="UA77" s="75"/>
      <c r="UB77" s="75"/>
      <c r="UC77" s="75"/>
      <c r="UD77" s="75"/>
      <c r="UE77" s="75"/>
      <c r="UF77" s="75"/>
      <c r="UG77" s="75"/>
      <c r="UH77" s="75"/>
      <c r="UI77" s="75"/>
      <c r="UJ77" s="75"/>
    </row>
    <row r="78" spans="1:556" s="76" customFormat="1" x14ac:dyDescent="0.35">
      <c r="A78" s="78"/>
      <c r="B78" s="75"/>
      <c r="C78" s="77"/>
      <c r="TV78" s="75"/>
      <c r="TW78" s="75"/>
      <c r="TX78" s="75"/>
      <c r="TY78" s="75"/>
      <c r="TZ78" s="75"/>
      <c r="UA78" s="75"/>
      <c r="UB78" s="75"/>
      <c r="UC78" s="75"/>
      <c r="UD78" s="75"/>
      <c r="UE78" s="75"/>
      <c r="UF78" s="75"/>
      <c r="UG78" s="75"/>
      <c r="UH78" s="75"/>
      <c r="UI78" s="75"/>
      <c r="UJ78" s="75"/>
    </row>
    <row r="79" spans="1:556" s="76" customFormat="1" x14ac:dyDescent="0.35">
      <c r="A79" s="78"/>
      <c r="B79" s="75"/>
      <c r="C79" s="77"/>
      <c r="TV79" s="75"/>
      <c r="TW79" s="75"/>
      <c r="TX79" s="75"/>
      <c r="TY79" s="75"/>
      <c r="TZ79" s="75"/>
      <c r="UA79" s="75"/>
      <c r="UB79" s="75"/>
      <c r="UC79" s="75"/>
      <c r="UD79" s="75"/>
      <c r="UE79" s="75"/>
      <c r="UF79" s="75"/>
      <c r="UG79" s="75"/>
      <c r="UH79" s="75"/>
      <c r="UI79" s="75"/>
      <c r="UJ79" s="75"/>
    </row>
    <row r="80" spans="1:556" s="76" customFormat="1" x14ac:dyDescent="0.35">
      <c r="A80" s="78"/>
      <c r="B80" s="75"/>
      <c r="C80" s="77"/>
      <c r="TV80" s="75"/>
      <c r="TW80" s="75"/>
      <c r="TX80" s="75"/>
      <c r="TY80" s="75"/>
      <c r="TZ80" s="75"/>
      <c r="UA80" s="75"/>
      <c r="UB80" s="75"/>
      <c r="UC80" s="75"/>
      <c r="UD80" s="75"/>
      <c r="UE80" s="75"/>
      <c r="UF80" s="75"/>
      <c r="UG80" s="75"/>
      <c r="UH80" s="75"/>
      <c r="UI80" s="75"/>
      <c r="UJ80" s="75"/>
    </row>
    <row r="81" spans="1:556" s="76" customFormat="1" x14ac:dyDescent="0.35">
      <c r="A81" s="78"/>
      <c r="B81" s="75"/>
      <c r="C81" s="77"/>
      <c r="TV81" s="75"/>
      <c r="TW81" s="75"/>
      <c r="TX81" s="75"/>
      <c r="TY81" s="75"/>
      <c r="TZ81" s="75"/>
      <c r="UA81" s="75"/>
      <c r="UB81" s="75"/>
      <c r="UC81" s="75"/>
      <c r="UD81" s="75"/>
      <c r="UE81" s="75"/>
      <c r="UF81" s="75"/>
      <c r="UG81" s="75"/>
      <c r="UH81" s="75"/>
      <c r="UI81" s="75"/>
      <c r="UJ81" s="75"/>
    </row>
    <row r="82" spans="1:556" s="76" customFormat="1" x14ac:dyDescent="0.35">
      <c r="A82" s="78"/>
      <c r="B82" s="75"/>
      <c r="C82" s="77"/>
      <c r="TV82" s="75"/>
      <c r="TW82" s="75"/>
      <c r="TX82" s="75"/>
      <c r="TY82" s="75"/>
      <c r="TZ82" s="75"/>
      <c r="UA82" s="75"/>
      <c r="UB82" s="75"/>
      <c r="UC82" s="75"/>
      <c r="UD82" s="75"/>
      <c r="UE82" s="75"/>
      <c r="UF82" s="75"/>
      <c r="UG82" s="75"/>
      <c r="UH82" s="75"/>
      <c r="UI82" s="75"/>
      <c r="UJ82" s="75"/>
    </row>
  </sheetData>
  <mergeCells count="5">
    <mergeCell ref="B44:C44"/>
    <mergeCell ref="B45:C45"/>
    <mergeCell ref="A1:C1"/>
    <mergeCell ref="A2:C2"/>
    <mergeCell ref="B43:C43"/>
  </mergeCells>
  <phoneticPr fontId="76" type="noConversion"/>
  <printOptions horizontalCentered="1" verticalCentered="1"/>
  <pageMargins left="0" right="0" top="0" bottom="0.35433070866141736" header="0" footer="0.31496062992125984"/>
  <pageSetup paperSize="9" scale="62"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C491F-3DF0-4179-B5B5-029ACF8822C7}">
  <dimension ref="A1:M19"/>
  <sheetViews>
    <sheetView topLeftCell="C1" zoomScale="68" workbookViewId="0">
      <selection activeCell="A8" sqref="A1:XFD8"/>
    </sheetView>
  </sheetViews>
  <sheetFormatPr defaultColWidth="9.1796875" defaultRowHeight="14" x14ac:dyDescent="0.3"/>
  <cols>
    <col min="1" max="1" width="28.81640625" style="272" customWidth="1"/>
    <col min="2" max="2" width="20.1796875" style="272" bestFit="1" customWidth="1"/>
    <col min="3" max="5" width="24.54296875" style="272" bestFit="1" customWidth="1"/>
    <col min="6" max="6" width="9.1796875" style="272" customWidth="1"/>
    <col min="7" max="7" width="24" style="272" bestFit="1" customWidth="1"/>
    <col min="8" max="10" width="23.1796875" style="272" bestFit="1" customWidth="1"/>
    <col min="11" max="11" width="24.54296875" style="272" bestFit="1" customWidth="1"/>
    <col min="12" max="12" width="9.1796875" style="272"/>
    <col min="13" max="13" width="20" style="272" customWidth="1"/>
    <col min="14" max="16384" width="9.1796875" style="272"/>
  </cols>
  <sheetData>
    <row r="1" spans="1:13" ht="15.5" thickBot="1" x14ac:dyDescent="0.35">
      <c r="A1" s="366" t="s">
        <v>24</v>
      </c>
      <c r="B1" s="366"/>
      <c r="C1" s="366"/>
      <c r="D1" s="366"/>
      <c r="E1" s="366"/>
    </row>
    <row r="2" spans="1:13" ht="20" x14ac:dyDescent="0.3">
      <c r="A2" s="366" t="s">
        <v>23</v>
      </c>
      <c r="B2" s="366"/>
      <c r="C2" s="366"/>
      <c r="D2" s="366"/>
      <c r="E2" s="366"/>
      <c r="G2" s="367" t="s">
        <v>168</v>
      </c>
      <c r="H2" s="367"/>
      <c r="I2" s="367"/>
      <c r="J2" s="367"/>
      <c r="K2" s="367"/>
      <c r="M2" s="364" t="s">
        <v>183</v>
      </c>
    </row>
    <row r="3" spans="1:13" ht="20.5" thickBot="1" x14ac:dyDescent="0.35">
      <c r="A3" s="273"/>
      <c r="G3" s="367" t="s">
        <v>23</v>
      </c>
      <c r="H3" s="367"/>
      <c r="I3" s="367"/>
      <c r="J3" s="367"/>
      <c r="K3" s="367"/>
      <c r="M3" s="365"/>
    </row>
    <row r="4" spans="1:13" ht="20.5" thickBot="1" x14ac:dyDescent="0.35">
      <c r="A4" s="274" t="s">
        <v>1</v>
      </c>
      <c r="B4" s="275" t="s">
        <v>22</v>
      </c>
      <c r="C4" s="275" t="s">
        <v>21</v>
      </c>
      <c r="D4" s="275" t="s">
        <v>20</v>
      </c>
      <c r="E4" s="275" t="s">
        <v>19</v>
      </c>
      <c r="G4" s="276" t="s">
        <v>1</v>
      </c>
      <c r="H4" s="277" t="s">
        <v>169</v>
      </c>
      <c r="I4" s="277" t="s">
        <v>170</v>
      </c>
      <c r="J4" s="277" t="s">
        <v>171</v>
      </c>
      <c r="K4" s="277" t="s">
        <v>19</v>
      </c>
      <c r="L4" s="363"/>
      <c r="M4" s="365"/>
    </row>
    <row r="5" spans="1:13" ht="23.25" customHeight="1" thickBot="1" x14ac:dyDescent="0.35">
      <c r="A5" s="278" t="s">
        <v>18</v>
      </c>
      <c r="B5" s="279"/>
      <c r="C5" s="279"/>
      <c r="D5" s="279"/>
      <c r="E5" s="279"/>
      <c r="G5" s="280" t="s">
        <v>18</v>
      </c>
      <c r="H5" s="281"/>
      <c r="I5" s="281"/>
      <c r="J5" s="281"/>
      <c r="K5" s="281"/>
      <c r="L5" s="363"/>
      <c r="M5" s="365"/>
    </row>
    <row r="6" spans="1:13" ht="15.5" thickBot="1" x14ac:dyDescent="0.35">
      <c r="A6" s="282" t="s">
        <v>13</v>
      </c>
      <c r="B6" s="283">
        <v>18658359984.099998</v>
      </c>
      <c r="C6" s="283">
        <v>44443618148.260002</v>
      </c>
      <c r="D6" s="283">
        <v>41478337656.629997</v>
      </c>
      <c r="E6" s="283">
        <v>104580315788.99001</v>
      </c>
      <c r="G6" s="284" t="s">
        <v>13</v>
      </c>
      <c r="H6" s="285">
        <v>14897947747.190001</v>
      </c>
      <c r="I6" s="285">
        <v>14700317313.85</v>
      </c>
      <c r="J6" s="285">
        <v>16113483121.450001</v>
      </c>
      <c r="K6" s="285">
        <v>45711748182.490005</v>
      </c>
      <c r="L6" s="363"/>
      <c r="M6" s="311">
        <f>E6/K6-1</f>
        <v>1.2878214014367919</v>
      </c>
    </row>
    <row r="7" spans="1:13" ht="15.5" thickBot="1" x14ac:dyDescent="0.35">
      <c r="A7" s="278" t="s">
        <v>17</v>
      </c>
      <c r="B7" s="286"/>
      <c r="C7" s="286"/>
      <c r="D7" s="286"/>
      <c r="E7" s="286"/>
      <c r="G7" s="280" t="s">
        <v>17</v>
      </c>
      <c r="H7" s="287"/>
      <c r="I7" s="287"/>
      <c r="J7" s="287"/>
      <c r="K7" s="288"/>
      <c r="L7" s="363"/>
      <c r="M7" s="312"/>
    </row>
    <row r="8" spans="1:13" ht="15.5" thickBot="1" x14ac:dyDescent="0.35">
      <c r="A8" s="282" t="s">
        <v>13</v>
      </c>
      <c r="B8" s="289">
        <v>180632591048.07001</v>
      </c>
      <c r="C8" s="289">
        <v>124984282051.17999</v>
      </c>
      <c r="D8" s="289">
        <v>178658612314.22</v>
      </c>
      <c r="E8" s="289">
        <v>484275485413.46997</v>
      </c>
      <c r="G8" s="284" t="s">
        <v>13</v>
      </c>
      <c r="H8" s="285">
        <v>69184981715.550003</v>
      </c>
      <c r="I8" s="285">
        <v>31779137060.689999</v>
      </c>
      <c r="J8" s="285">
        <v>28027002739.73</v>
      </c>
      <c r="K8" s="285">
        <v>128991121515.97</v>
      </c>
      <c r="L8" s="363"/>
      <c r="M8" s="311">
        <f t="shared" ref="M8:M18" si="0">E8/K8-1</f>
        <v>2.7543319239496129</v>
      </c>
    </row>
    <row r="9" spans="1:13" ht="15.5" thickBot="1" x14ac:dyDescent="0.35">
      <c r="A9" s="278" t="s">
        <v>16</v>
      </c>
      <c r="B9" s="286"/>
      <c r="C9" s="286"/>
      <c r="D9" s="286"/>
      <c r="E9" s="286"/>
      <c r="G9" s="280" t="s">
        <v>16</v>
      </c>
      <c r="H9" s="287"/>
      <c r="I9" s="287"/>
      <c r="J9" s="287"/>
      <c r="K9" s="288"/>
      <c r="L9" s="363"/>
      <c r="M9" s="312"/>
    </row>
    <row r="10" spans="1:13" ht="15.5" thickBot="1" x14ac:dyDescent="0.35">
      <c r="A10" s="282" t="s">
        <v>13</v>
      </c>
      <c r="B10" s="290">
        <v>3125000000</v>
      </c>
      <c r="C10" s="289">
        <v>3125000000</v>
      </c>
      <c r="D10" s="289">
        <v>3125000000</v>
      </c>
      <c r="E10" s="291">
        <v>9375000000</v>
      </c>
      <c r="G10" s="284" t="s">
        <v>13</v>
      </c>
      <c r="H10" s="292" t="s">
        <v>12</v>
      </c>
      <c r="I10" s="292">
        <v>3125000000</v>
      </c>
      <c r="J10" s="292">
        <v>3125000000</v>
      </c>
      <c r="K10" s="285">
        <v>6250000000</v>
      </c>
      <c r="L10" s="363"/>
      <c r="M10" s="311">
        <f t="shared" si="0"/>
        <v>0.5</v>
      </c>
    </row>
    <row r="11" spans="1:13" ht="15.5" thickBot="1" x14ac:dyDescent="0.35">
      <c r="A11" s="293" t="s">
        <v>15</v>
      </c>
      <c r="B11" s="294" t="s">
        <v>12</v>
      </c>
      <c r="C11" s="294" t="s">
        <v>12</v>
      </c>
      <c r="D11" s="294" t="s">
        <v>12</v>
      </c>
      <c r="E11" s="294" t="s">
        <v>12</v>
      </c>
      <c r="G11" s="295" t="s">
        <v>15</v>
      </c>
      <c r="H11" s="296" t="s">
        <v>12</v>
      </c>
      <c r="I11" s="296" t="s">
        <v>12</v>
      </c>
      <c r="J11" s="296" t="s">
        <v>12</v>
      </c>
      <c r="K11" s="288"/>
      <c r="L11" s="363"/>
      <c r="M11" s="312"/>
    </row>
    <row r="12" spans="1:13" ht="15.5" thickBot="1" x14ac:dyDescent="0.35">
      <c r="A12" s="282" t="s">
        <v>14</v>
      </c>
      <c r="B12" s="297"/>
      <c r="C12" s="297"/>
      <c r="D12" s="297"/>
      <c r="E12" s="297"/>
      <c r="G12" s="298" t="s">
        <v>14</v>
      </c>
      <c r="H12" s="299"/>
      <c r="I12" s="299"/>
      <c r="J12" s="299"/>
      <c r="K12" s="285"/>
      <c r="L12" s="363"/>
      <c r="M12" s="311"/>
    </row>
    <row r="13" spans="1:13" ht="15.5" thickBot="1" x14ac:dyDescent="0.35">
      <c r="A13" s="293" t="s">
        <v>13</v>
      </c>
      <c r="B13" s="300">
        <v>123019799.08</v>
      </c>
      <c r="C13" s="300">
        <v>110165763.54000001</v>
      </c>
      <c r="D13" s="300">
        <v>102441547.37</v>
      </c>
      <c r="E13" s="300">
        <v>335627109.99000001</v>
      </c>
      <c r="G13" s="295" t="s">
        <v>13</v>
      </c>
      <c r="H13" s="288">
        <v>112381123.27</v>
      </c>
      <c r="I13" s="288">
        <v>100208236.88</v>
      </c>
      <c r="J13" s="288">
        <v>98031264.549999997</v>
      </c>
      <c r="K13" s="288">
        <v>310620624.69999999</v>
      </c>
      <c r="L13" s="363"/>
      <c r="M13" s="312">
        <f t="shared" si="0"/>
        <v>8.0504909531205371E-2</v>
      </c>
    </row>
    <row r="14" spans="1:13" ht="15.5" thickBot="1" x14ac:dyDescent="0.35">
      <c r="A14" s="301" t="s">
        <v>5</v>
      </c>
      <c r="B14" s="302" t="s">
        <v>12</v>
      </c>
      <c r="C14" s="302" t="s">
        <v>12</v>
      </c>
      <c r="D14" s="302" t="s">
        <v>12</v>
      </c>
      <c r="E14" s="302" t="s">
        <v>12</v>
      </c>
      <c r="G14" s="298" t="s">
        <v>172</v>
      </c>
      <c r="H14" s="292" t="s">
        <v>12</v>
      </c>
      <c r="I14" s="292" t="s">
        <v>12</v>
      </c>
      <c r="J14" s="292" t="s">
        <v>12</v>
      </c>
      <c r="K14" s="285"/>
      <c r="L14" s="363"/>
      <c r="M14" s="311"/>
    </row>
    <row r="15" spans="1:13" ht="15.5" thickBot="1" x14ac:dyDescent="0.35">
      <c r="A15" s="278" t="s">
        <v>175</v>
      </c>
      <c r="B15" s="303"/>
      <c r="C15" s="303"/>
      <c r="D15" s="300">
        <v>8302684931.5100002</v>
      </c>
      <c r="E15" s="300">
        <v>8302684931.5100002</v>
      </c>
      <c r="G15" s="280" t="s">
        <v>176</v>
      </c>
      <c r="H15" s="304"/>
      <c r="I15" s="304"/>
      <c r="J15" s="304">
        <v>7849934246.5799999</v>
      </c>
      <c r="K15" s="288">
        <v>7849934246.5799999</v>
      </c>
      <c r="L15" s="363"/>
      <c r="M15" s="312">
        <f t="shared" si="0"/>
        <v>5.7675729593181124E-2</v>
      </c>
    </row>
    <row r="16" spans="1:13" ht="15.5" thickBot="1" x14ac:dyDescent="0.35">
      <c r="A16" s="298" t="s">
        <v>173</v>
      </c>
      <c r="B16" s="305" t="s">
        <v>12</v>
      </c>
      <c r="C16" s="305" t="s">
        <v>12</v>
      </c>
      <c r="D16" s="305" t="s">
        <v>12</v>
      </c>
      <c r="E16" s="305" t="s">
        <v>12</v>
      </c>
      <c r="G16" s="298" t="s">
        <v>173</v>
      </c>
      <c r="H16" s="292" t="s">
        <v>12</v>
      </c>
      <c r="I16" s="292" t="s">
        <v>12</v>
      </c>
      <c r="J16" s="292" t="s">
        <v>12</v>
      </c>
      <c r="K16" s="285"/>
      <c r="L16" s="363"/>
      <c r="M16" s="311"/>
    </row>
    <row r="17" spans="1:13" ht="15.5" thickBot="1" x14ac:dyDescent="0.35">
      <c r="A17" s="295" t="s">
        <v>13</v>
      </c>
      <c r="B17" s="306" t="s">
        <v>12</v>
      </c>
      <c r="C17" s="307" t="s">
        <v>12</v>
      </c>
      <c r="D17" s="306" t="s">
        <v>12</v>
      </c>
      <c r="E17" s="306" t="s">
        <v>12</v>
      </c>
      <c r="G17" s="295" t="s">
        <v>13</v>
      </c>
      <c r="H17" s="296" t="s">
        <v>12</v>
      </c>
      <c r="I17" s="296" t="s">
        <v>12</v>
      </c>
      <c r="J17" s="296">
        <v>718532010.96000004</v>
      </c>
      <c r="K17" s="288">
        <v>718532010.96000004</v>
      </c>
      <c r="L17" s="363"/>
      <c r="M17" s="312"/>
    </row>
    <row r="18" spans="1:13" ht="15.5" thickBot="1" x14ac:dyDescent="0.35">
      <c r="A18" s="301" t="s">
        <v>11</v>
      </c>
      <c r="B18" s="308">
        <v>202538970831.25</v>
      </c>
      <c r="C18" s="309">
        <v>172663065962.98001</v>
      </c>
      <c r="D18" s="309">
        <v>231667076449.72</v>
      </c>
      <c r="E18" s="309">
        <v>606869113243.95996</v>
      </c>
      <c r="G18" s="298" t="s">
        <v>11</v>
      </c>
      <c r="H18" s="310">
        <v>84195310586.01001</v>
      </c>
      <c r="I18" s="310">
        <v>49704662611.419998</v>
      </c>
      <c r="J18" s="310">
        <v>55931983383.270004</v>
      </c>
      <c r="K18" s="310">
        <v>189831956580.70001</v>
      </c>
      <c r="L18" s="363"/>
      <c r="M18" s="313">
        <f t="shared" si="0"/>
        <v>2.1968754058854789</v>
      </c>
    </row>
    <row r="19" spans="1:13" x14ac:dyDescent="0.3">
      <c r="A19" s="271"/>
    </row>
  </sheetData>
  <mergeCells count="6">
    <mergeCell ref="L4:L18"/>
    <mergeCell ref="M2:M5"/>
    <mergeCell ref="A1:E1"/>
    <mergeCell ref="A2:E2"/>
    <mergeCell ref="G2:K2"/>
    <mergeCell ref="G3:K3"/>
  </mergeCells>
  <pageMargins left="0.70866141732283516" right="0.70866141732283516" top="0.74803149606299213" bottom="0.74803149606299213" header="0.31496062992126012" footer="0.31496062992126012"/>
  <pageSetup paperSize="0" scale="85"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38B90-9140-4232-8506-B34C850526B0}">
  <dimension ref="A1:F44"/>
  <sheetViews>
    <sheetView tabSelected="1" view="pageBreakPreview" topLeftCell="A16" zoomScale="51" zoomScaleNormal="60" workbookViewId="0">
      <selection activeCell="D3" sqref="A1:XFD3"/>
    </sheetView>
  </sheetViews>
  <sheetFormatPr defaultColWidth="9.1796875" defaultRowHeight="15.5" x14ac:dyDescent="0.35"/>
  <cols>
    <col min="1" max="1" width="79.1796875" style="13" customWidth="1"/>
    <col min="2" max="2" width="29.453125" style="13" customWidth="1"/>
    <col min="3" max="3" width="43" style="13" customWidth="1"/>
    <col min="4" max="4" width="42.26953125" style="14" customWidth="1"/>
    <col min="5" max="5" width="27.453125" style="14" bestFit="1" customWidth="1"/>
    <col min="6" max="6" width="25.453125" style="13" customWidth="1"/>
    <col min="7" max="7" width="11.1796875" style="13" bestFit="1" customWidth="1"/>
    <col min="8" max="16384" width="9.1796875" style="13"/>
  </cols>
  <sheetData>
    <row r="1" spans="1:6" ht="42.75" customHeight="1" x14ac:dyDescent="0.6">
      <c r="A1" s="368" t="s">
        <v>52</v>
      </c>
      <c r="B1" s="368"/>
      <c r="C1" s="368"/>
    </row>
    <row r="2" spans="1:6" s="74" customFormat="1" ht="32.25" customHeight="1" x14ac:dyDescent="0.6">
      <c r="A2" s="368" t="s">
        <v>51</v>
      </c>
      <c r="B2" s="368"/>
      <c r="C2" s="368"/>
    </row>
    <row r="3" spans="1:6" ht="23" thickBot="1" x14ac:dyDescent="0.5">
      <c r="A3" s="73"/>
      <c r="B3" s="73"/>
      <c r="C3" s="73"/>
    </row>
    <row r="4" spans="1:6" s="69" customFormat="1" ht="90" x14ac:dyDescent="0.6">
      <c r="A4" s="72" t="s">
        <v>50</v>
      </c>
      <c r="B4" s="71" t="s">
        <v>49</v>
      </c>
      <c r="C4" s="70" t="s">
        <v>184</v>
      </c>
    </row>
    <row r="5" spans="1:6" s="32" customFormat="1" ht="43.5" customHeight="1" x14ac:dyDescent="0.6">
      <c r="A5" s="51" t="s">
        <v>47</v>
      </c>
      <c r="B5" s="68"/>
      <c r="C5" s="67"/>
    </row>
    <row r="6" spans="1:6" s="38" customFormat="1" ht="43.5" customHeight="1" x14ac:dyDescent="0.6">
      <c r="A6" s="56" t="s">
        <v>46</v>
      </c>
      <c r="B6" s="66"/>
      <c r="C6" s="65"/>
    </row>
    <row r="7" spans="1:6" s="32" customFormat="1" ht="43.5" customHeight="1" x14ac:dyDescent="0.55000000000000004">
      <c r="A7" s="46" t="s">
        <v>45</v>
      </c>
      <c r="B7" s="52">
        <v>9405.58</v>
      </c>
      <c r="C7" s="44">
        <f>B7/$B$29</f>
        <v>0.34911122246348569</v>
      </c>
    </row>
    <row r="8" spans="1:6" s="38" customFormat="1" ht="43.5" customHeight="1" x14ac:dyDescent="0.55000000000000004">
      <c r="A8" s="48" t="s">
        <v>44</v>
      </c>
      <c r="B8" s="53">
        <v>409.51</v>
      </c>
      <c r="C8" s="44">
        <f>B8/$B$29</f>
        <v>1.5199970306033442E-2</v>
      </c>
      <c r="F8" s="64"/>
    </row>
    <row r="9" spans="1:6" s="32" customFormat="1" ht="43.5" customHeight="1" x14ac:dyDescent="0.6">
      <c r="A9" s="51" t="s">
        <v>43</v>
      </c>
      <c r="B9" s="52"/>
      <c r="C9" s="63"/>
    </row>
    <row r="10" spans="1:6" s="38" customFormat="1" ht="43.5" customHeight="1" x14ac:dyDescent="0.55000000000000004">
      <c r="A10" s="48" t="s">
        <v>42</v>
      </c>
      <c r="B10" s="53">
        <v>1366.26</v>
      </c>
      <c r="C10" s="44">
        <f>B10/$B$29</f>
        <v>5.0712098435499134E-2</v>
      </c>
      <c r="F10" s="39"/>
    </row>
    <row r="11" spans="1:6" s="32" customFormat="1" ht="43.5" customHeight="1" x14ac:dyDescent="0.55000000000000004">
      <c r="A11" s="46" t="s">
        <v>41</v>
      </c>
      <c r="B11" s="52">
        <v>0</v>
      </c>
      <c r="C11" s="44">
        <f t="shared" ref="C11:C16" si="0">B11/$B$29</f>
        <v>0</v>
      </c>
      <c r="F11" s="43"/>
    </row>
    <row r="12" spans="1:6" s="38" customFormat="1" ht="43.5" customHeight="1" x14ac:dyDescent="0.55000000000000004">
      <c r="A12" s="48" t="s">
        <v>40</v>
      </c>
      <c r="B12" s="53">
        <v>903.38</v>
      </c>
      <c r="C12" s="44">
        <f t="shared" si="0"/>
        <v>3.3531169385520476E-2</v>
      </c>
      <c r="F12" s="39"/>
    </row>
    <row r="13" spans="1:6" s="32" customFormat="1" ht="43.5" customHeight="1" x14ac:dyDescent="0.55000000000000004">
      <c r="A13" s="61" t="s">
        <v>39</v>
      </c>
      <c r="B13" s="52">
        <v>5.88</v>
      </c>
      <c r="C13" s="44">
        <f t="shared" si="0"/>
        <v>2.1825065419520072E-4</v>
      </c>
    </row>
    <row r="14" spans="1:6" s="38" customFormat="1" ht="43.5" customHeight="1" x14ac:dyDescent="0.55000000000000004">
      <c r="A14" s="60" t="s">
        <v>38</v>
      </c>
      <c r="B14" s="53">
        <v>54.99</v>
      </c>
      <c r="C14" s="44">
        <f t="shared" si="0"/>
        <v>2.0410890262234842E-3</v>
      </c>
      <c r="D14" s="62"/>
      <c r="F14" s="39"/>
    </row>
    <row r="15" spans="1:6" s="32" customFormat="1" ht="43.5" customHeight="1" x14ac:dyDescent="0.55000000000000004">
      <c r="A15" s="61" t="s">
        <v>37</v>
      </c>
      <c r="B15" s="52">
        <v>14.65</v>
      </c>
      <c r="C15" s="44">
        <f t="shared" si="0"/>
        <v>5.4377076257817862E-4</v>
      </c>
      <c r="F15" s="43"/>
    </row>
    <row r="16" spans="1:6" s="38" customFormat="1" ht="43.5" customHeight="1" x14ac:dyDescent="0.55000000000000004">
      <c r="A16" s="60" t="s">
        <v>36</v>
      </c>
      <c r="B16" s="53">
        <v>182.92</v>
      </c>
      <c r="C16" s="44">
        <f t="shared" si="0"/>
        <v>6.7895254532969575E-3</v>
      </c>
      <c r="F16" s="39"/>
    </row>
    <row r="17" spans="1:6" s="57" customFormat="1" ht="43.5" customHeight="1" x14ac:dyDescent="0.6">
      <c r="A17" s="51" t="s">
        <v>26</v>
      </c>
      <c r="B17" s="59">
        <f>B7+B8+B10+B12+B13+B14+B15+B16</f>
        <v>12343.169999999998</v>
      </c>
      <c r="C17" s="58">
        <f>B17/B29</f>
        <v>0.45814709648683249</v>
      </c>
      <c r="D17" s="43"/>
      <c r="E17" s="43"/>
    </row>
    <row r="18" spans="1:6" s="38" customFormat="1" ht="43.5" customHeight="1" x14ac:dyDescent="0.6">
      <c r="A18" s="56" t="s">
        <v>35</v>
      </c>
      <c r="B18" s="55"/>
      <c r="C18" s="54"/>
      <c r="D18" s="39"/>
    </row>
    <row r="19" spans="1:6" s="32" customFormat="1" ht="43.5" customHeight="1" x14ac:dyDescent="0.6">
      <c r="A19" s="46" t="s">
        <v>34</v>
      </c>
      <c r="B19" s="52">
        <v>2746.92</v>
      </c>
      <c r="C19" s="44">
        <f t="shared" ref="C19:C23" si="1">B19/$B$29</f>
        <v>0.10195868826902733</v>
      </c>
      <c r="D19" s="43"/>
      <c r="E19" s="33"/>
    </row>
    <row r="20" spans="1:6" s="38" customFormat="1" ht="43.5" customHeight="1" x14ac:dyDescent="0.6">
      <c r="A20" s="48" t="s">
        <v>33</v>
      </c>
      <c r="B20" s="53">
        <v>365.5</v>
      </c>
      <c r="C20" s="44">
        <f t="shared" si="1"/>
        <v>1.356643097080712E-2</v>
      </c>
      <c r="D20" s="39"/>
    </row>
    <row r="21" spans="1:6" s="32" customFormat="1" ht="43.5" customHeight="1" x14ac:dyDescent="0.6">
      <c r="A21" s="46" t="s">
        <v>32</v>
      </c>
      <c r="B21" s="52">
        <v>76.52</v>
      </c>
      <c r="C21" s="44">
        <f t="shared" si="1"/>
        <v>2.840227901193326E-3</v>
      </c>
      <c r="D21" s="43"/>
    </row>
    <row r="22" spans="1:6" s="38" customFormat="1" ht="43.5" customHeight="1" x14ac:dyDescent="0.6">
      <c r="A22" s="48" t="s">
        <v>31</v>
      </c>
      <c r="B22" s="53">
        <v>29.59</v>
      </c>
      <c r="C22" s="44">
        <f t="shared" si="1"/>
        <v>1.0983055880333314E-3</v>
      </c>
      <c r="D22" s="39"/>
    </row>
    <row r="23" spans="1:6" s="32" customFormat="1" ht="43.5" customHeight="1" x14ac:dyDescent="0.6">
      <c r="A23" s="46" t="s">
        <v>30</v>
      </c>
      <c r="B23" s="52">
        <v>211.45</v>
      </c>
      <c r="C23" s="44">
        <f t="shared" si="1"/>
        <v>7.8484865356420394E-3</v>
      </c>
      <c r="D23" s="43"/>
    </row>
    <row r="24" spans="1:6" s="38" customFormat="1" ht="43.5" customHeight="1" x14ac:dyDescent="0.6">
      <c r="A24" s="42" t="s">
        <v>26</v>
      </c>
      <c r="B24" s="41">
        <f>SUM(B19:B23)</f>
        <v>3429.98</v>
      </c>
      <c r="C24" s="40">
        <f>B24/B29</f>
        <v>0.12731213926470317</v>
      </c>
      <c r="D24" s="39"/>
    </row>
    <row r="25" spans="1:6" s="32" customFormat="1" ht="43.5" customHeight="1" x14ac:dyDescent="0.6">
      <c r="A25" s="51" t="s">
        <v>29</v>
      </c>
      <c r="B25" s="50"/>
      <c r="C25" s="49"/>
    </row>
    <row r="26" spans="1:6" s="38" customFormat="1" ht="43.5" customHeight="1" x14ac:dyDescent="0.55000000000000004">
      <c r="A26" s="48" t="s">
        <v>28</v>
      </c>
      <c r="B26" s="47">
        <v>10868.35</v>
      </c>
      <c r="C26" s="44">
        <f t="shared" ref="C26:C27" si="2">B26/$B$29</f>
        <v>0.40340552678952546</v>
      </c>
      <c r="D26" s="39"/>
      <c r="E26" s="39"/>
    </row>
    <row r="27" spans="1:6" s="32" customFormat="1" ht="43.5" customHeight="1" x14ac:dyDescent="0.55000000000000004">
      <c r="A27" s="46" t="s">
        <v>27</v>
      </c>
      <c r="B27" s="45">
        <v>300</v>
      </c>
      <c r="C27" s="44">
        <f t="shared" si="2"/>
        <v>1.1135237458938812E-2</v>
      </c>
      <c r="D27" s="43"/>
      <c r="E27" s="43"/>
    </row>
    <row r="28" spans="1:6" s="38" customFormat="1" ht="43.5" customHeight="1" x14ac:dyDescent="0.6">
      <c r="A28" s="42" t="s">
        <v>26</v>
      </c>
      <c r="B28" s="41">
        <f>SUM(B26:B27)</f>
        <v>11168.35</v>
      </c>
      <c r="C28" s="40">
        <f>B28/B29</f>
        <v>0.41454076424846426</v>
      </c>
      <c r="D28" s="39"/>
      <c r="E28" s="39"/>
    </row>
    <row r="29" spans="1:6" s="32" customFormat="1" ht="43.5" customHeight="1" thickBot="1" x14ac:dyDescent="0.7">
      <c r="A29" s="37" t="s">
        <v>25</v>
      </c>
      <c r="B29" s="36">
        <f>B17+B24+B28</f>
        <v>26941.5</v>
      </c>
      <c r="C29" s="35">
        <f>C17+C24+C28</f>
        <v>1</v>
      </c>
      <c r="D29" s="33"/>
      <c r="E29" s="34"/>
      <c r="F29" s="33"/>
    </row>
    <row r="30" spans="1:6" ht="20.25" customHeight="1" x14ac:dyDescent="0.4">
      <c r="A30" s="31"/>
      <c r="B30" s="30"/>
      <c r="C30" s="30"/>
    </row>
    <row r="31" spans="1:6" s="25" customFormat="1" ht="27.75" customHeight="1" x14ac:dyDescent="0.4">
      <c r="A31" s="29"/>
      <c r="B31" s="28"/>
      <c r="C31" s="28"/>
      <c r="D31" s="27"/>
      <c r="E31" s="26"/>
    </row>
    <row r="32" spans="1:6" ht="24" customHeight="1" x14ac:dyDescent="0.35">
      <c r="A32" s="24"/>
      <c r="B32" s="24"/>
      <c r="C32" s="24"/>
      <c r="D32" s="23"/>
    </row>
    <row r="33" spans="1:4" ht="20" x14ac:dyDescent="0.4">
      <c r="A33" s="22"/>
      <c r="B33" s="22"/>
      <c r="C33" s="22"/>
      <c r="D33" s="15"/>
    </row>
    <row r="34" spans="1:4" x14ac:dyDescent="0.35">
      <c r="A34" s="21"/>
      <c r="B34" s="20"/>
      <c r="C34" s="20"/>
      <c r="D34" s="19"/>
    </row>
    <row r="35" spans="1:4" x14ac:dyDescent="0.35">
      <c r="A35" s="18"/>
      <c r="D35" s="17"/>
    </row>
    <row r="37" spans="1:4" ht="32.5" x14ac:dyDescent="0.65">
      <c r="A37" s="16"/>
    </row>
    <row r="44" spans="1:4" ht="20" x14ac:dyDescent="0.4">
      <c r="B44" s="15"/>
      <c r="C44" s="15"/>
    </row>
  </sheetData>
  <mergeCells count="2">
    <mergeCell ref="A1:C1"/>
    <mergeCell ref="A2:C2"/>
  </mergeCells>
  <printOptions horizontalCentered="1"/>
  <pageMargins left="0.51181102362204722" right="0.51181102362204722" top="0.51181102362204722" bottom="0" header="0.23622047244094491" footer="0.23622047244094491"/>
  <pageSetup paperSize="9" scale="5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7008B-31E6-4040-BE9C-B4927F2B28F3}">
  <dimension ref="A1:O89"/>
  <sheetViews>
    <sheetView view="pageBreakPreview" zoomScale="23" zoomScaleSheetLayoutView="40" workbookViewId="0">
      <selection activeCell="A8" sqref="A1:XFD8"/>
    </sheetView>
  </sheetViews>
  <sheetFormatPr defaultRowHeight="12.5" x14ac:dyDescent="0.25"/>
  <cols>
    <col min="1" max="1" width="84.54296875" style="111" customWidth="1"/>
    <col min="2" max="2" width="35.81640625" style="111" bestFit="1" customWidth="1"/>
    <col min="3" max="3" width="37.453125" style="111" bestFit="1" customWidth="1"/>
    <col min="4" max="4" width="33" style="111" bestFit="1" customWidth="1"/>
    <col min="5" max="5" width="46" style="111" customWidth="1"/>
    <col min="6" max="6" width="42.81640625" style="111" customWidth="1"/>
    <col min="7" max="7" width="61.453125" style="111" customWidth="1"/>
    <col min="8" max="8" width="41.26953125" style="111" customWidth="1"/>
    <col min="9" max="9" width="37.54296875" style="111" customWidth="1"/>
    <col min="10" max="10" width="55" style="111" customWidth="1"/>
    <col min="11" max="11" width="37.81640625" style="111" customWidth="1"/>
    <col min="12" max="12" width="36.1796875" style="111" customWidth="1"/>
    <col min="13" max="13" width="32.1796875" style="112" customWidth="1"/>
    <col min="14" max="14" width="32.453125" style="111" bestFit="1" customWidth="1"/>
    <col min="15" max="15" width="48.1796875" style="111" bestFit="1" customWidth="1"/>
    <col min="16" max="258" width="9.1796875" style="111"/>
    <col min="259" max="259" width="72.81640625" style="111" customWidth="1"/>
    <col min="260" max="260" width="16" style="111" customWidth="1"/>
    <col min="261" max="261" width="17.81640625" style="111" bestFit="1" customWidth="1"/>
    <col min="262" max="262" width="15" style="111" customWidth="1"/>
    <col min="263" max="263" width="14.453125" style="111" customWidth="1"/>
    <col min="264" max="264" width="13.54296875" style="111" customWidth="1"/>
    <col min="265" max="265" width="12.26953125" style="111" customWidth="1"/>
    <col min="266" max="266" width="19.54296875" style="111" customWidth="1"/>
    <col min="267" max="267" width="12.54296875" style="111" customWidth="1"/>
    <col min="268" max="268" width="13.7265625" style="111" customWidth="1"/>
    <col min="269" max="269" width="18.1796875" style="111" bestFit="1" customWidth="1"/>
    <col min="270" max="514" width="9.1796875" style="111"/>
    <col min="515" max="515" width="72.81640625" style="111" customWidth="1"/>
    <col min="516" max="516" width="16" style="111" customWidth="1"/>
    <col min="517" max="517" width="17.81640625" style="111" bestFit="1" customWidth="1"/>
    <col min="518" max="518" width="15" style="111" customWidth="1"/>
    <col min="519" max="519" width="14.453125" style="111" customWidth="1"/>
    <col min="520" max="520" width="13.54296875" style="111" customWidth="1"/>
    <col min="521" max="521" width="12.26953125" style="111" customWidth="1"/>
    <col min="522" max="522" width="19.54296875" style="111" customWidth="1"/>
    <col min="523" max="523" width="12.54296875" style="111" customWidth="1"/>
    <col min="524" max="524" width="13.7265625" style="111" customWidth="1"/>
    <col min="525" max="525" width="18.1796875" style="111" bestFit="1" customWidth="1"/>
    <col min="526" max="770" width="9.1796875" style="111"/>
    <col min="771" max="771" width="72.81640625" style="111" customWidth="1"/>
    <col min="772" max="772" width="16" style="111" customWidth="1"/>
    <col min="773" max="773" width="17.81640625" style="111" bestFit="1" customWidth="1"/>
    <col min="774" max="774" width="15" style="111" customWidth="1"/>
    <col min="775" max="775" width="14.453125" style="111" customWidth="1"/>
    <col min="776" max="776" width="13.54296875" style="111" customWidth="1"/>
    <col min="777" max="777" width="12.26953125" style="111" customWidth="1"/>
    <col min="778" max="778" width="19.54296875" style="111" customWidth="1"/>
    <col min="779" max="779" width="12.54296875" style="111" customWidth="1"/>
    <col min="780" max="780" width="13.7265625" style="111" customWidth="1"/>
    <col min="781" max="781" width="18.1796875" style="111" bestFit="1" customWidth="1"/>
    <col min="782" max="1026" width="9.1796875" style="111"/>
    <col min="1027" max="1027" width="72.81640625" style="111" customWidth="1"/>
    <col min="1028" max="1028" width="16" style="111" customWidth="1"/>
    <col min="1029" max="1029" width="17.81640625" style="111" bestFit="1" customWidth="1"/>
    <col min="1030" max="1030" width="15" style="111" customWidth="1"/>
    <col min="1031" max="1031" width="14.453125" style="111" customWidth="1"/>
    <col min="1032" max="1032" width="13.54296875" style="111" customWidth="1"/>
    <col min="1033" max="1033" width="12.26953125" style="111" customWidth="1"/>
    <col min="1034" max="1034" width="19.54296875" style="111" customWidth="1"/>
    <col min="1035" max="1035" width="12.54296875" style="111" customWidth="1"/>
    <col min="1036" max="1036" width="13.7265625" style="111" customWidth="1"/>
    <col min="1037" max="1037" width="18.1796875" style="111" bestFit="1" customWidth="1"/>
    <col min="1038" max="1282" width="9.1796875" style="111"/>
    <col min="1283" max="1283" width="72.81640625" style="111" customWidth="1"/>
    <col min="1284" max="1284" width="16" style="111" customWidth="1"/>
    <col min="1285" max="1285" width="17.81640625" style="111" bestFit="1" customWidth="1"/>
    <col min="1286" max="1286" width="15" style="111" customWidth="1"/>
    <col min="1287" max="1287" width="14.453125" style="111" customWidth="1"/>
    <col min="1288" max="1288" width="13.54296875" style="111" customWidth="1"/>
    <col min="1289" max="1289" width="12.26953125" style="111" customWidth="1"/>
    <col min="1290" max="1290" width="19.54296875" style="111" customWidth="1"/>
    <col min="1291" max="1291" width="12.54296875" style="111" customWidth="1"/>
    <col min="1292" max="1292" width="13.7265625" style="111" customWidth="1"/>
    <col min="1293" max="1293" width="18.1796875" style="111" bestFit="1" customWidth="1"/>
    <col min="1294" max="1538" width="9.1796875" style="111"/>
    <col min="1539" max="1539" width="72.81640625" style="111" customWidth="1"/>
    <col min="1540" max="1540" width="16" style="111" customWidth="1"/>
    <col min="1541" max="1541" width="17.81640625" style="111" bestFit="1" customWidth="1"/>
    <col min="1542" max="1542" width="15" style="111" customWidth="1"/>
    <col min="1543" max="1543" width="14.453125" style="111" customWidth="1"/>
    <col min="1544" max="1544" width="13.54296875" style="111" customWidth="1"/>
    <col min="1545" max="1545" width="12.26953125" style="111" customWidth="1"/>
    <col min="1546" max="1546" width="19.54296875" style="111" customWidth="1"/>
    <col min="1547" max="1547" width="12.54296875" style="111" customWidth="1"/>
    <col min="1548" max="1548" width="13.7265625" style="111" customWidth="1"/>
    <col min="1549" max="1549" width="18.1796875" style="111" bestFit="1" customWidth="1"/>
    <col min="1550" max="1794" width="9.1796875" style="111"/>
    <col min="1795" max="1795" width="72.81640625" style="111" customWidth="1"/>
    <col min="1796" max="1796" width="16" style="111" customWidth="1"/>
    <col min="1797" max="1797" width="17.81640625" style="111" bestFit="1" customWidth="1"/>
    <col min="1798" max="1798" width="15" style="111" customWidth="1"/>
    <col min="1799" max="1799" width="14.453125" style="111" customWidth="1"/>
    <col min="1800" max="1800" width="13.54296875" style="111" customWidth="1"/>
    <col min="1801" max="1801" width="12.26953125" style="111" customWidth="1"/>
    <col min="1802" max="1802" width="19.54296875" style="111" customWidth="1"/>
    <col min="1803" max="1803" width="12.54296875" style="111" customWidth="1"/>
    <col min="1804" max="1804" width="13.7265625" style="111" customWidth="1"/>
    <col min="1805" max="1805" width="18.1796875" style="111" bestFit="1" customWidth="1"/>
    <col min="1806" max="2050" width="9.1796875" style="111"/>
    <col min="2051" max="2051" width="72.81640625" style="111" customWidth="1"/>
    <col min="2052" max="2052" width="16" style="111" customWidth="1"/>
    <col min="2053" max="2053" width="17.81640625" style="111" bestFit="1" customWidth="1"/>
    <col min="2054" max="2054" width="15" style="111" customWidth="1"/>
    <col min="2055" max="2055" width="14.453125" style="111" customWidth="1"/>
    <col min="2056" max="2056" width="13.54296875" style="111" customWidth="1"/>
    <col min="2057" max="2057" width="12.26953125" style="111" customWidth="1"/>
    <col min="2058" max="2058" width="19.54296875" style="111" customWidth="1"/>
    <col min="2059" max="2059" width="12.54296875" style="111" customWidth="1"/>
    <col min="2060" max="2060" width="13.7265625" style="111" customWidth="1"/>
    <col min="2061" max="2061" width="18.1796875" style="111" bestFit="1" customWidth="1"/>
    <col min="2062" max="2306" width="9.1796875" style="111"/>
    <col min="2307" max="2307" width="72.81640625" style="111" customWidth="1"/>
    <col min="2308" max="2308" width="16" style="111" customWidth="1"/>
    <col min="2309" max="2309" width="17.81640625" style="111" bestFit="1" customWidth="1"/>
    <col min="2310" max="2310" width="15" style="111" customWidth="1"/>
    <col min="2311" max="2311" width="14.453125" style="111" customWidth="1"/>
    <col min="2312" max="2312" width="13.54296875" style="111" customWidth="1"/>
    <col min="2313" max="2313" width="12.26953125" style="111" customWidth="1"/>
    <col min="2314" max="2314" width="19.54296875" style="111" customWidth="1"/>
    <col min="2315" max="2315" width="12.54296875" style="111" customWidth="1"/>
    <col min="2316" max="2316" width="13.7265625" style="111" customWidth="1"/>
    <col min="2317" max="2317" width="18.1796875" style="111" bestFit="1" customWidth="1"/>
    <col min="2318" max="2562" width="9.1796875" style="111"/>
    <col min="2563" max="2563" width="72.81640625" style="111" customWidth="1"/>
    <col min="2564" max="2564" width="16" style="111" customWidth="1"/>
    <col min="2565" max="2565" width="17.81640625" style="111" bestFit="1" customWidth="1"/>
    <col min="2566" max="2566" width="15" style="111" customWidth="1"/>
    <col min="2567" max="2567" width="14.453125" style="111" customWidth="1"/>
    <col min="2568" max="2568" width="13.54296875" style="111" customWidth="1"/>
    <col min="2569" max="2569" width="12.26953125" style="111" customWidth="1"/>
    <col min="2570" max="2570" width="19.54296875" style="111" customWidth="1"/>
    <col min="2571" max="2571" width="12.54296875" style="111" customWidth="1"/>
    <col min="2572" max="2572" width="13.7265625" style="111" customWidth="1"/>
    <col min="2573" max="2573" width="18.1796875" style="111" bestFit="1" customWidth="1"/>
    <col min="2574" max="2818" width="9.1796875" style="111"/>
    <col min="2819" max="2819" width="72.81640625" style="111" customWidth="1"/>
    <col min="2820" max="2820" width="16" style="111" customWidth="1"/>
    <col min="2821" max="2821" width="17.81640625" style="111" bestFit="1" customWidth="1"/>
    <col min="2822" max="2822" width="15" style="111" customWidth="1"/>
    <col min="2823" max="2823" width="14.453125" style="111" customWidth="1"/>
    <col min="2824" max="2824" width="13.54296875" style="111" customWidth="1"/>
    <col min="2825" max="2825" width="12.26953125" style="111" customWidth="1"/>
    <col min="2826" max="2826" width="19.54296875" style="111" customWidth="1"/>
    <col min="2827" max="2827" width="12.54296875" style="111" customWidth="1"/>
    <col min="2828" max="2828" width="13.7265625" style="111" customWidth="1"/>
    <col min="2829" max="2829" width="18.1796875" style="111" bestFit="1" customWidth="1"/>
    <col min="2830" max="3074" width="9.1796875" style="111"/>
    <col min="3075" max="3075" width="72.81640625" style="111" customWidth="1"/>
    <col min="3076" max="3076" width="16" style="111" customWidth="1"/>
    <col min="3077" max="3077" width="17.81640625" style="111" bestFit="1" customWidth="1"/>
    <col min="3078" max="3078" width="15" style="111" customWidth="1"/>
    <col min="3079" max="3079" width="14.453125" style="111" customWidth="1"/>
    <col min="3080" max="3080" width="13.54296875" style="111" customWidth="1"/>
    <col min="3081" max="3081" width="12.26953125" style="111" customWidth="1"/>
    <col min="3082" max="3082" width="19.54296875" style="111" customWidth="1"/>
    <col min="3083" max="3083" width="12.54296875" style="111" customWidth="1"/>
    <col min="3084" max="3084" width="13.7265625" style="111" customWidth="1"/>
    <col min="3085" max="3085" width="18.1796875" style="111" bestFit="1" customWidth="1"/>
    <col min="3086" max="3330" width="9.1796875" style="111"/>
    <col min="3331" max="3331" width="72.81640625" style="111" customWidth="1"/>
    <col min="3332" max="3332" width="16" style="111" customWidth="1"/>
    <col min="3333" max="3333" width="17.81640625" style="111" bestFit="1" customWidth="1"/>
    <col min="3334" max="3334" width="15" style="111" customWidth="1"/>
    <col min="3335" max="3335" width="14.453125" style="111" customWidth="1"/>
    <col min="3336" max="3336" width="13.54296875" style="111" customWidth="1"/>
    <col min="3337" max="3337" width="12.26953125" style="111" customWidth="1"/>
    <col min="3338" max="3338" width="19.54296875" style="111" customWidth="1"/>
    <col min="3339" max="3339" width="12.54296875" style="111" customWidth="1"/>
    <col min="3340" max="3340" width="13.7265625" style="111" customWidth="1"/>
    <col min="3341" max="3341" width="18.1796875" style="111" bestFit="1" customWidth="1"/>
    <col min="3342" max="3586" width="9.1796875" style="111"/>
    <col min="3587" max="3587" width="72.81640625" style="111" customWidth="1"/>
    <col min="3588" max="3588" width="16" style="111" customWidth="1"/>
    <col min="3589" max="3589" width="17.81640625" style="111" bestFit="1" customWidth="1"/>
    <col min="3590" max="3590" width="15" style="111" customWidth="1"/>
    <col min="3591" max="3591" width="14.453125" style="111" customWidth="1"/>
    <col min="3592" max="3592" width="13.54296875" style="111" customWidth="1"/>
    <col min="3593" max="3593" width="12.26953125" style="111" customWidth="1"/>
    <col min="3594" max="3594" width="19.54296875" style="111" customWidth="1"/>
    <col min="3595" max="3595" width="12.54296875" style="111" customWidth="1"/>
    <col min="3596" max="3596" width="13.7265625" style="111" customWidth="1"/>
    <col min="3597" max="3597" width="18.1796875" style="111" bestFit="1" customWidth="1"/>
    <col min="3598" max="3842" width="9.1796875" style="111"/>
    <col min="3843" max="3843" width="72.81640625" style="111" customWidth="1"/>
    <col min="3844" max="3844" width="16" style="111" customWidth="1"/>
    <col min="3845" max="3845" width="17.81640625" style="111" bestFit="1" customWidth="1"/>
    <col min="3846" max="3846" width="15" style="111" customWidth="1"/>
    <col min="3847" max="3847" width="14.453125" style="111" customWidth="1"/>
    <col min="3848" max="3848" width="13.54296875" style="111" customWidth="1"/>
    <col min="3849" max="3849" width="12.26953125" style="111" customWidth="1"/>
    <col min="3850" max="3850" width="19.54296875" style="111" customWidth="1"/>
    <col min="3851" max="3851" width="12.54296875" style="111" customWidth="1"/>
    <col min="3852" max="3852" width="13.7265625" style="111" customWidth="1"/>
    <col min="3853" max="3853" width="18.1796875" style="111" bestFit="1" customWidth="1"/>
    <col min="3854" max="4098" width="9.1796875" style="111"/>
    <col min="4099" max="4099" width="72.81640625" style="111" customWidth="1"/>
    <col min="4100" max="4100" width="16" style="111" customWidth="1"/>
    <col min="4101" max="4101" width="17.81640625" style="111" bestFit="1" customWidth="1"/>
    <col min="4102" max="4102" width="15" style="111" customWidth="1"/>
    <col min="4103" max="4103" width="14.453125" style="111" customWidth="1"/>
    <col min="4104" max="4104" width="13.54296875" style="111" customWidth="1"/>
    <col min="4105" max="4105" width="12.26953125" style="111" customWidth="1"/>
    <col min="4106" max="4106" width="19.54296875" style="111" customWidth="1"/>
    <col min="4107" max="4107" width="12.54296875" style="111" customWidth="1"/>
    <col min="4108" max="4108" width="13.7265625" style="111" customWidth="1"/>
    <col min="4109" max="4109" width="18.1796875" style="111" bestFit="1" customWidth="1"/>
    <col min="4110" max="4354" width="9.1796875" style="111"/>
    <col min="4355" max="4355" width="72.81640625" style="111" customWidth="1"/>
    <col min="4356" max="4356" width="16" style="111" customWidth="1"/>
    <col min="4357" max="4357" width="17.81640625" style="111" bestFit="1" customWidth="1"/>
    <col min="4358" max="4358" width="15" style="111" customWidth="1"/>
    <col min="4359" max="4359" width="14.453125" style="111" customWidth="1"/>
    <col min="4360" max="4360" width="13.54296875" style="111" customWidth="1"/>
    <col min="4361" max="4361" width="12.26953125" style="111" customWidth="1"/>
    <col min="4362" max="4362" width="19.54296875" style="111" customWidth="1"/>
    <col min="4363" max="4363" width="12.54296875" style="111" customWidth="1"/>
    <col min="4364" max="4364" width="13.7265625" style="111" customWidth="1"/>
    <col min="4365" max="4365" width="18.1796875" style="111" bestFit="1" customWidth="1"/>
    <col min="4366" max="4610" width="9.1796875" style="111"/>
    <col min="4611" max="4611" width="72.81640625" style="111" customWidth="1"/>
    <col min="4612" max="4612" width="16" style="111" customWidth="1"/>
    <col min="4613" max="4613" width="17.81640625" style="111" bestFit="1" customWidth="1"/>
    <col min="4614" max="4614" width="15" style="111" customWidth="1"/>
    <col min="4615" max="4615" width="14.453125" style="111" customWidth="1"/>
    <col min="4616" max="4616" width="13.54296875" style="111" customWidth="1"/>
    <col min="4617" max="4617" width="12.26953125" style="111" customWidth="1"/>
    <col min="4618" max="4618" width="19.54296875" style="111" customWidth="1"/>
    <col min="4619" max="4619" width="12.54296875" style="111" customWidth="1"/>
    <col min="4620" max="4620" width="13.7265625" style="111" customWidth="1"/>
    <col min="4621" max="4621" width="18.1796875" style="111" bestFit="1" customWidth="1"/>
    <col min="4622" max="4866" width="9.1796875" style="111"/>
    <col min="4867" max="4867" width="72.81640625" style="111" customWidth="1"/>
    <col min="4868" max="4868" width="16" style="111" customWidth="1"/>
    <col min="4869" max="4869" width="17.81640625" style="111" bestFit="1" customWidth="1"/>
    <col min="4870" max="4870" width="15" style="111" customWidth="1"/>
    <col min="4871" max="4871" width="14.453125" style="111" customWidth="1"/>
    <col min="4872" max="4872" width="13.54296875" style="111" customWidth="1"/>
    <col min="4873" max="4873" width="12.26953125" style="111" customWidth="1"/>
    <col min="4874" max="4874" width="19.54296875" style="111" customWidth="1"/>
    <col min="4875" max="4875" width="12.54296875" style="111" customWidth="1"/>
    <col min="4876" max="4876" width="13.7265625" style="111" customWidth="1"/>
    <col min="4877" max="4877" width="18.1796875" style="111" bestFit="1" customWidth="1"/>
    <col min="4878" max="5122" width="9.1796875" style="111"/>
    <col min="5123" max="5123" width="72.81640625" style="111" customWidth="1"/>
    <col min="5124" max="5124" width="16" style="111" customWidth="1"/>
    <col min="5125" max="5125" width="17.81640625" style="111" bestFit="1" customWidth="1"/>
    <col min="5126" max="5126" width="15" style="111" customWidth="1"/>
    <col min="5127" max="5127" width="14.453125" style="111" customWidth="1"/>
    <col min="5128" max="5128" width="13.54296875" style="111" customWidth="1"/>
    <col min="5129" max="5129" width="12.26953125" style="111" customWidth="1"/>
    <col min="5130" max="5130" width="19.54296875" style="111" customWidth="1"/>
    <col min="5131" max="5131" width="12.54296875" style="111" customWidth="1"/>
    <col min="5132" max="5132" width="13.7265625" style="111" customWidth="1"/>
    <col min="5133" max="5133" width="18.1796875" style="111" bestFit="1" customWidth="1"/>
    <col min="5134" max="5378" width="9.1796875" style="111"/>
    <col min="5379" max="5379" width="72.81640625" style="111" customWidth="1"/>
    <col min="5380" max="5380" width="16" style="111" customWidth="1"/>
    <col min="5381" max="5381" width="17.81640625" style="111" bestFit="1" customWidth="1"/>
    <col min="5382" max="5382" width="15" style="111" customWidth="1"/>
    <col min="5383" max="5383" width="14.453125" style="111" customWidth="1"/>
    <col min="5384" max="5384" width="13.54296875" style="111" customWidth="1"/>
    <col min="5385" max="5385" width="12.26953125" style="111" customWidth="1"/>
    <col min="5386" max="5386" width="19.54296875" style="111" customWidth="1"/>
    <col min="5387" max="5387" width="12.54296875" style="111" customWidth="1"/>
    <col min="5388" max="5388" width="13.7265625" style="111" customWidth="1"/>
    <col min="5389" max="5389" width="18.1796875" style="111" bestFit="1" customWidth="1"/>
    <col min="5390" max="5634" width="9.1796875" style="111"/>
    <col min="5635" max="5635" width="72.81640625" style="111" customWidth="1"/>
    <col min="5636" max="5636" width="16" style="111" customWidth="1"/>
    <col min="5637" max="5637" width="17.81640625" style="111" bestFit="1" customWidth="1"/>
    <col min="5638" max="5638" width="15" style="111" customWidth="1"/>
    <col min="5639" max="5639" width="14.453125" style="111" customWidth="1"/>
    <col min="5640" max="5640" width="13.54296875" style="111" customWidth="1"/>
    <col min="5641" max="5641" width="12.26953125" style="111" customWidth="1"/>
    <col min="5642" max="5642" width="19.54296875" style="111" customWidth="1"/>
    <col min="5643" max="5643" width="12.54296875" style="111" customWidth="1"/>
    <col min="5644" max="5644" width="13.7265625" style="111" customWidth="1"/>
    <col min="5645" max="5645" width="18.1796875" style="111" bestFit="1" customWidth="1"/>
    <col min="5646" max="5890" width="9.1796875" style="111"/>
    <col min="5891" max="5891" width="72.81640625" style="111" customWidth="1"/>
    <col min="5892" max="5892" width="16" style="111" customWidth="1"/>
    <col min="5893" max="5893" width="17.81640625" style="111" bestFit="1" customWidth="1"/>
    <col min="5894" max="5894" width="15" style="111" customWidth="1"/>
    <col min="5895" max="5895" width="14.453125" style="111" customWidth="1"/>
    <col min="5896" max="5896" width="13.54296875" style="111" customWidth="1"/>
    <col min="5897" max="5897" width="12.26953125" style="111" customWidth="1"/>
    <col min="5898" max="5898" width="19.54296875" style="111" customWidth="1"/>
    <col min="5899" max="5899" width="12.54296875" style="111" customWidth="1"/>
    <col min="5900" max="5900" width="13.7265625" style="111" customWidth="1"/>
    <col min="5901" max="5901" width="18.1796875" style="111" bestFit="1" customWidth="1"/>
    <col min="5902" max="6146" width="9.1796875" style="111"/>
    <col min="6147" max="6147" width="72.81640625" style="111" customWidth="1"/>
    <col min="6148" max="6148" width="16" style="111" customWidth="1"/>
    <col min="6149" max="6149" width="17.81640625" style="111" bestFit="1" customWidth="1"/>
    <col min="6150" max="6150" width="15" style="111" customWidth="1"/>
    <col min="6151" max="6151" width="14.453125" style="111" customWidth="1"/>
    <col min="6152" max="6152" width="13.54296875" style="111" customWidth="1"/>
    <col min="6153" max="6153" width="12.26953125" style="111" customWidth="1"/>
    <col min="6154" max="6154" width="19.54296875" style="111" customWidth="1"/>
    <col min="6155" max="6155" width="12.54296875" style="111" customWidth="1"/>
    <col min="6156" max="6156" width="13.7265625" style="111" customWidth="1"/>
    <col min="6157" max="6157" width="18.1796875" style="111" bestFit="1" customWidth="1"/>
    <col min="6158" max="6402" width="9.1796875" style="111"/>
    <col min="6403" max="6403" width="72.81640625" style="111" customWidth="1"/>
    <col min="6404" max="6404" width="16" style="111" customWidth="1"/>
    <col min="6405" max="6405" width="17.81640625" style="111" bestFit="1" customWidth="1"/>
    <col min="6406" max="6406" width="15" style="111" customWidth="1"/>
    <col min="6407" max="6407" width="14.453125" style="111" customWidth="1"/>
    <col min="6408" max="6408" width="13.54296875" style="111" customWidth="1"/>
    <col min="6409" max="6409" width="12.26953125" style="111" customWidth="1"/>
    <col min="6410" max="6410" width="19.54296875" style="111" customWidth="1"/>
    <col min="6411" max="6411" width="12.54296875" style="111" customWidth="1"/>
    <col min="6412" max="6412" width="13.7265625" style="111" customWidth="1"/>
    <col min="6413" max="6413" width="18.1796875" style="111" bestFit="1" customWidth="1"/>
    <col min="6414" max="6658" width="9.1796875" style="111"/>
    <col min="6659" max="6659" width="72.81640625" style="111" customWidth="1"/>
    <col min="6660" max="6660" width="16" style="111" customWidth="1"/>
    <col min="6661" max="6661" width="17.81640625" style="111" bestFit="1" customWidth="1"/>
    <col min="6662" max="6662" width="15" style="111" customWidth="1"/>
    <col min="6663" max="6663" width="14.453125" style="111" customWidth="1"/>
    <col min="6664" max="6664" width="13.54296875" style="111" customWidth="1"/>
    <col min="6665" max="6665" width="12.26953125" style="111" customWidth="1"/>
    <col min="6666" max="6666" width="19.54296875" style="111" customWidth="1"/>
    <col min="6667" max="6667" width="12.54296875" style="111" customWidth="1"/>
    <col min="6668" max="6668" width="13.7265625" style="111" customWidth="1"/>
    <col min="6669" max="6669" width="18.1796875" style="111" bestFit="1" customWidth="1"/>
    <col min="6670" max="6914" width="9.1796875" style="111"/>
    <col min="6915" max="6915" width="72.81640625" style="111" customWidth="1"/>
    <col min="6916" max="6916" width="16" style="111" customWidth="1"/>
    <col min="6917" max="6917" width="17.81640625" style="111" bestFit="1" customWidth="1"/>
    <col min="6918" max="6918" width="15" style="111" customWidth="1"/>
    <col min="6919" max="6919" width="14.453125" style="111" customWidth="1"/>
    <col min="6920" max="6920" width="13.54296875" style="111" customWidth="1"/>
    <col min="6921" max="6921" width="12.26953125" style="111" customWidth="1"/>
    <col min="6922" max="6922" width="19.54296875" style="111" customWidth="1"/>
    <col min="6923" max="6923" width="12.54296875" style="111" customWidth="1"/>
    <col min="6924" max="6924" width="13.7265625" style="111" customWidth="1"/>
    <col min="6925" max="6925" width="18.1796875" style="111" bestFit="1" customWidth="1"/>
    <col min="6926" max="7170" width="9.1796875" style="111"/>
    <col min="7171" max="7171" width="72.81640625" style="111" customWidth="1"/>
    <col min="7172" max="7172" width="16" style="111" customWidth="1"/>
    <col min="7173" max="7173" width="17.81640625" style="111" bestFit="1" customWidth="1"/>
    <col min="7174" max="7174" width="15" style="111" customWidth="1"/>
    <col min="7175" max="7175" width="14.453125" style="111" customWidth="1"/>
    <col min="7176" max="7176" width="13.54296875" style="111" customWidth="1"/>
    <col min="7177" max="7177" width="12.26953125" style="111" customWidth="1"/>
    <col min="7178" max="7178" width="19.54296875" style="111" customWidth="1"/>
    <col min="7179" max="7179" width="12.54296875" style="111" customWidth="1"/>
    <col min="7180" max="7180" width="13.7265625" style="111" customWidth="1"/>
    <col min="7181" max="7181" width="18.1796875" style="111" bestFit="1" customWidth="1"/>
    <col min="7182" max="7426" width="9.1796875" style="111"/>
    <col min="7427" max="7427" width="72.81640625" style="111" customWidth="1"/>
    <col min="7428" max="7428" width="16" style="111" customWidth="1"/>
    <col min="7429" max="7429" width="17.81640625" style="111" bestFit="1" customWidth="1"/>
    <col min="7430" max="7430" width="15" style="111" customWidth="1"/>
    <col min="7431" max="7431" width="14.453125" style="111" customWidth="1"/>
    <col min="7432" max="7432" width="13.54296875" style="111" customWidth="1"/>
    <col min="7433" max="7433" width="12.26953125" style="111" customWidth="1"/>
    <col min="7434" max="7434" width="19.54296875" style="111" customWidth="1"/>
    <col min="7435" max="7435" width="12.54296875" style="111" customWidth="1"/>
    <col min="7436" max="7436" width="13.7265625" style="111" customWidth="1"/>
    <col min="7437" max="7437" width="18.1796875" style="111" bestFit="1" customWidth="1"/>
    <col min="7438" max="7682" width="9.1796875" style="111"/>
    <col min="7683" max="7683" width="72.81640625" style="111" customWidth="1"/>
    <col min="7684" max="7684" width="16" style="111" customWidth="1"/>
    <col min="7685" max="7685" width="17.81640625" style="111" bestFit="1" customWidth="1"/>
    <col min="7686" max="7686" width="15" style="111" customWidth="1"/>
    <col min="7687" max="7687" width="14.453125" style="111" customWidth="1"/>
    <col min="7688" max="7688" width="13.54296875" style="111" customWidth="1"/>
    <col min="7689" max="7689" width="12.26953125" style="111" customWidth="1"/>
    <col min="7690" max="7690" width="19.54296875" style="111" customWidth="1"/>
    <col min="7691" max="7691" width="12.54296875" style="111" customWidth="1"/>
    <col min="7692" max="7692" width="13.7265625" style="111" customWidth="1"/>
    <col min="7693" max="7693" width="18.1796875" style="111" bestFit="1" customWidth="1"/>
    <col min="7694" max="7938" width="9.1796875" style="111"/>
    <col min="7939" max="7939" width="72.81640625" style="111" customWidth="1"/>
    <col min="7940" max="7940" width="16" style="111" customWidth="1"/>
    <col min="7941" max="7941" width="17.81640625" style="111" bestFit="1" customWidth="1"/>
    <col min="7942" max="7942" width="15" style="111" customWidth="1"/>
    <col min="7943" max="7943" width="14.453125" style="111" customWidth="1"/>
    <col min="7944" max="7944" width="13.54296875" style="111" customWidth="1"/>
    <col min="7945" max="7945" width="12.26953125" style="111" customWidth="1"/>
    <col min="7946" max="7946" width="19.54296875" style="111" customWidth="1"/>
    <col min="7947" max="7947" width="12.54296875" style="111" customWidth="1"/>
    <col min="7948" max="7948" width="13.7265625" style="111" customWidth="1"/>
    <col min="7949" max="7949" width="18.1796875" style="111" bestFit="1" customWidth="1"/>
    <col min="7950" max="8194" width="9.1796875" style="111"/>
    <col min="8195" max="8195" width="72.81640625" style="111" customWidth="1"/>
    <col min="8196" max="8196" width="16" style="111" customWidth="1"/>
    <col min="8197" max="8197" width="17.81640625" style="111" bestFit="1" customWidth="1"/>
    <col min="8198" max="8198" width="15" style="111" customWidth="1"/>
    <col min="8199" max="8199" width="14.453125" style="111" customWidth="1"/>
    <col min="8200" max="8200" width="13.54296875" style="111" customWidth="1"/>
    <col min="8201" max="8201" width="12.26953125" style="111" customWidth="1"/>
    <col min="8202" max="8202" width="19.54296875" style="111" customWidth="1"/>
    <col min="8203" max="8203" width="12.54296875" style="111" customWidth="1"/>
    <col min="8204" max="8204" width="13.7265625" style="111" customWidth="1"/>
    <col min="8205" max="8205" width="18.1796875" style="111" bestFit="1" customWidth="1"/>
    <col min="8206" max="8450" width="9.1796875" style="111"/>
    <col min="8451" max="8451" width="72.81640625" style="111" customWidth="1"/>
    <col min="8452" max="8452" width="16" style="111" customWidth="1"/>
    <col min="8453" max="8453" width="17.81640625" style="111" bestFit="1" customWidth="1"/>
    <col min="8454" max="8454" width="15" style="111" customWidth="1"/>
    <col min="8455" max="8455" width="14.453125" style="111" customWidth="1"/>
    <col min="8456" max="8456" width="13.54296875" style="111" customWidth="1"/>
    <col min="8457" max="8457" width="12.26953125" style="111" customWidth="1"/>
    <col min="8458" max="8458" width="19.54296875" style="111" customWidth="1"/>
    <col min="8459" max="8459" width="12.54296875" style="111" customWidth="1"/>
    <col min="8460" max="8460" width="13.7265625" style="111" customWidth="1"/>
    <col min="8461" max="8461" width="18.1796875" style="111" bestFit="1" customWidth="1"/>
    <col min="8462" max="8706" width="9.1796875" style="111"/>
    <col min="8707" max="8707" width="72.81640625" style="111" customWidth="1"/>
    <col min="8708" max="8708" width="16" style="111" customWidth="1"/>
    <col min="8709" max="8709" width="17.81640625" style="111" bestFit="1" customWidth="1"/>
    <col min="8710" max="8710" width="15" style="111" customWidth="1"/>
    <col min="8711" max="8711" width="14.453125" style="111" customWidth="1"/>
    <col min="8712" max="8712" width="13.54296875" style="111" customWidth="1"/>
    <col min="8713" max="8713" width="12.26953125" style="111" customWidth="1"/>
    <col min="8714" max="8714" width="19.54296875" style="111" customWidth="1"/>
    <col min="8715" max="8715" width="12.54296875" style="111" customWidth="1"/>
    <col min="8716" max="8716" width="13.7265625" style="111" customWidth="1"/>
    <col min="8717" max="8717" width="18.1796875" style="111" bestFit="1" customWidth="1"/>
    <col min="8718" max="8962" width="9.1796875" style="111"/>
    <col min="8963" max="8963" width="72.81640625" style="111" customWidth="1"/>
    <col min="8964" max="8964" width="16" style="111" customWidth="1"/>
    <col min="8965" max="8965" width="17.81640625" style="111" bestFit="1" customWidth="1"/>
    <col min="8966" max="8966" width="15" style="111" customWidth="1"/>
    <col min="8967" max="8967" width="14.453125" style="111" customWidth="1"/>
    <col min="8968" max="8968" width="13.54296875" style="111" customWidth="1"/>
    <col min="8969" max="8969" width="12.26953125" style="111" customWidth="1"/>
    <col min="8970" max="8970" width="19.54296875" style="111" customWidth="1"/>
    <col min="8971" max="8971" width="12.54296875" style="111" customWidth="1"/>
    <col min="8972" max="8972" width="13.7265625" style="111" customWidth="1"/>
    <col min="8973" max="8973" width="18.1796875" style="111" bestFit="1" customWidth="1"/>
    <col min="8974" max="9218" width="9.1796875" style="111"/>
    <col min="9219" max="9219" width="72.81640625" style="111" customWidth="1"/>
    <col min="9220" max="9220" width="16" style="111" customWidth="1"/>
    <col min="9221" max="9221" width="17.81640625" style="111" bestFit="1" customWidth="1"/>
    <col min="9222" max="9222" width="15" style="111" customWidth="1"/>
    <col min="9223" max="9223" width="14.453125" style="111" customWidth="1"/>
    <col min="9224" max="9224" width="13.54296875" style="111" customWidth="1"/>
    <col min="9225" max="9225" width="12.26953125" style="111" customWidth="1"/>
    <col min="9226" max="9226" width="19.54296875" style="111" customWidth="1"/>
    <col min="9227" max="9227" width="12.54296875" style="111" customWidth="1"/>
    <col min="9228" max="9228" width="13.7265625" style="111" customWidth="1"/>
    <col min="9229" max="9229" width="18.1796875" style="111" bestFit="1" customWidth="1"/>
    <col min="9230" max="9474" width="9.1796875" style="111"/>
    <col min="9475" max="9475" width="72.81640625" style="111" customWidth="1"/>
    <col min="9476" max="9476" width="16" style="111" customWidth="1"/>
    <col min="9477" max="9477" width="17.81640625" style="111" bestFit="1" customWidth="1"/>
    <col min="9478" max="9478" width="15" style="111" customWidth="1"/>
    <col min="9479" max="9479" width="14.453125" style="111" customWidth="1"/>
    <col min="9480" max="9480" width="13.54296875" style="111" customWidth="1"/>
    <col min="9481" max="9481" width="12.26953125" style="111" customWidth="1"/>
    <col min="9482" max="9482" width="19.54296875" style="111" customWidth="1"/>
    <col min="9483" max="9483" width="12.54296875" style="111" customWidth="1"/>
    <col min="9484" max="9484" width="13.7265625" style="111" customWidth="1"/>
    <col min="9485" max="9485" width="18.1796875" style="111" bestFit="1" customWidth="1"/>
    <col min="9486" max="9730" width="9.1796875" style="111"/>
    <col min="9731" max="9731" width="72.81640625" style="111" customWidth="1"/>
    <col min="9732" max="9732" width="16" style="111" customWidth="1"/>
    <col min="9733" max="9733" width="17.81640625" style="111" bestFit="1" customWidth="1"/>
    <col min="9734" max="9734" width="15" style="111" customWidth="1"/>
    <col min="9735" max="9735" width="14.453125" style="111" customWidth="1"/>
    <col min="9736" max="9736" width="13.54296875" style="111" customWidth="1"/>
    <col min="9737" max="9737" width="12.26953125" style="111" customWidth="1"/>
    <col min="9738" max="9738" width="19.54296875" style="111" customWidth="1"/>
    <col min="9739" max="9739" width="12.54296875" style="111" customWidth="1"/>
    <col min="9740" max="9740" width="13.7265625" style="111" customWidth="1"/>
    <col min="9741" max="9741" width="18.1796875" style="111" bestFit="1" customWidth="1"/>
    <col min="9742" max="9986" width="9.1796875" style="111"/>
    <col min="9987" max="9987" width="72.81640625" style="111" customWidth="1"/>
    <col min="9988" max="9988" width="16" style="111" customWidth="1"/>
    <col min="9989" max="9989" width="17.81640625" style="111" bestFit="1" customWidth="1"/>
    <col min="9990" max="9990" width="15" style="111" customWidth="1"/>
    <col min="9991" max="9991" width="14.453125" style="111" customWidth="1"/>
    <col min="9992" max="9992" width="13.54296875" style="111" customWidth="1"/>
    <col min="9993" max="9993" width="12.26953125" style="111" customWidth="1"/>
    <col min="9994" max="9994" width="19.54296875" style="111" customWidth="1"/>
    <col min="9995" max="9995" width="12.54296875" style="111" customWidth="1"/>
    <col min="9996" max="9996" width="13.7265625" style="111" customWidth="1"/>
    <col min="9997" max="9997" width="18.1796875" style="111" bestFit="1" customWidth="1"/>
    <col min="9998" max="10242" width="9.1796875" style="111"/>
    <col min="10243" max="10243" width="72.81640625" style="111" customWidth="1"/>
    <col min="10244" max="10244" width="16" style="111" customWidth="1"/>
    <col min="10245" max="10245" width="17.81640625" style="111" bestFit="1" customWidth="1"/>
    <col min="10246" max="10246" width="15" style="111" customWidth="1"/>
    <col min="10247" max="10247" width="14.453125" style="111" customWidth="1"/>
    <col min="10248" max="10248" width="13.54296875" style="111" customWidth="1"/>
    <col min="10249" max="10249" width="12.26953125" style="111" customWidth="1"/>
    <col min="10250" max="10250" width="19.54296875" style="111" customWidth="1"/>
    <col min="10251" max="10251" width="12.54296875" style="111" customWidth="1"/>
    <col min="10252" max="10252" width="13.7265625" style="111" customWidth="1"/>
    <col min="10253" max="10253" width="18.1796875" style="111" bestFit="1" customWidth="1"/>
    <col min="10254" max="10498" width="9.1796875" style="111"/>
    <col min="10499" max="10499" width="72.81640625" style="111" customWidth="1"/>
    <col min="10500" max="10500" width="16" style="111" customWidth="1"/>
    <col min="10501" max="10501" width="17.81640625" style="111" bestFit="1" customWidth="1"/>
    <col min="10502" max="10502" width="15" style="111" customWidth="1"/>
    <col min="10503" max="10503" width="14.453125" style="111" customWidth="1"/>
    <col min="10504" max="10504" width="13.54296875" style="111" customWidth="1"/>
    <col min="10505" max="10505" width="12.26953125" style="111" customWidth="1"/>
    <col min="10506" max="10506" width="19.54296875" style="111" customWidth="1"/>
    <col min="10507" max="10507" width="12.54296875" style="111" customWidth="1"/>
    <col min="10508" max="10508" width="13.7265625" style="111" customWidth="1"/>
    <col min="10509" max="10509" width="18.1796875" style="111" bestFit="1" customWidth="1"/>
    <col min="10510" max="10754" width="9.1796875" style="111"/>
    <col min="10755" max="10755" width="72.81640625" style="111" customWidth="1"/>
    <col min="10756" max="10756" width="16" style="111" customWidth="1"/>
    <col min="10757" max="10757" width="17.81640625" style="111" bestFit="1" customWidth="1"/>
    <col min="10758" max="10758" width="15" style="111" customWidth="1"/>
    <col min="10759" max="10759" width="14.453125" style="111" customWidth="1"/>
    <col min="10760" max="10760" width="13.54296875" style="111" customWidth="1"/>
    <col min="10761" max="10761" width="12.26953125" style="111" customWidth="1"/>
    <col min="10762" max="10762" width="19.54296875" style="111" customWidth="1"/>
    <col min="10763" max="10763" width="12.54296875" style="111" customWidth="1"/>
    <col min="10764" max="10764" width="13.7265625" style="111" customWidth="1"/>
    <col min="10765" max="10765" width="18.1796875" style="111" bestFit="1" customWidth="1"/>
    <col min="10766" max="11010" width="9.1796875" style="111"/>
    <col min="11011" max="11011" width="72.81640625" style="111" customWidth="1"/>
    <col min="11012" max="11012" width="16" style="111" customWidth="1"/>
    <col min="11013" max="11013" width="17.81640625" style="111" bestFit="1" customWidth="1"/>
    <col min="11014" max="11014" width="15" style="111" customWidth="1"/>
    <col min="11015" max="11015" width="14.453125" style="111" customWidth="1"/>
    <col min="11016" max="11016" width="13.54296875" style="111" customWidth="1"/>
    <col min="11017" max="11017" width="12.26953125" style="111" customWidth="1"/>
    <col min="11018" max="11018" width="19.54296875" style="111" customWidth="1"/>
    <col min="11019" max="11019" width="12.54296875" style="111" customWidth="1"/>
    <col min="11020" max="11020" width="13.7265625" style="111" customWidth="1"/>
    <col min="11021" max="11021" width="18.1796875" style="111" bestFit="1" customWidth="1"/>
    <col min="11022" max="11266" width="9.1796875" style="111"/>
    <col min="11267" max="11267" width="72.81640625" style="111" customWidth="1"/>
    <col min="11268" max="11268" width="16" style="111" customWidth="1"/>
    <col min="11269" max="11269" width="17.81640625" style="111" bestFit="1" customWidth="1"/>
    <col min="11270" max="11270" width="15" style="111" customWidth="1"/>
    <col min="11271" max="11271" width="14.453125" style="111" customWidth="1"/>
    <col min="11272" max="11272" width="13.54296875" style="111" customWidth="1"/>
    <col min="11273" max="11273" width="12.26953125" style="111" customWidth="1"/>
    <col min="11274" max="11274" width="19.54296875" style="111" customWidth="1"/>
    <col min="11275" max="11275" width="12.54296875" style="111" customWidth="1"/>
    <col min="11276" max="11276" width="13.7265625" style="111" customWidth="1"/>
    <col min="11277" max="11277" width="18.1796875" style="111" bestFit="1" customWidth="1"/>
    <col min="11278" max="11522" width="9.1796875" style="111"/>
    <col min="11523" max="11523" width="72.81640625" style="111" customWidth="1"/>
    <col min="11524" max="11524" width="16" style="111" customWidth="1"/>
    <col min="11525" max="11525" width="17.81640625" style="111" bestFit="1" customWidth="1"/>
    <col min="11526" max="11526" width="15" style="111" customWidth="1"/>
    <col min="11527" max="11527" width="14.453125" style="111" customWidth="1"/>
    <col min="11528" max="11528" width="13.54296875" style="111" customWidth="1"/>
    <col min="11529" max="11529" width="12.26953125" style="111" customWidth="1"/>
    <col min="11530" max="11530" width="19.54296875" style="111" customWidth="1"/>
    <col min="11531" max="11531" width="12.54296875" style="111" customWidth="1"/>
    <col min="11532" max="11532" width="13.7265625" style="111" customWidth="1"/>
    <col min="11533" max="11533" width="18.1796875" style="111" bestFit="1" customWidth="1"/>
    <col min="11534" max="11778" width="9.1796875" style="111"/>
    <col min="11779" max="11779" width="72.81640625" style="111" customWidth="1"/>
    <col min="11780" max="11780" width="16" style="111" customWidth="1"/>
    <col min="11781" max="11781" width="17.81640625" style="111" bestFit="1" customWidth="1"/>
    <col min="11782" max="11782" width="15" style="111" customWidth="1"/>
    <col min="11783" max="11783" width="14.453125" style="111" customWidth="1"/>
    <col min="11784" max="11784" width="13.54296875" style="111" customWidth="1"/>
    <col min="11785" max="11785" width="12.26953125" style="111" customWidth="1"/>
    <col min="11786" max="11786" width="19.54296875" style="111" customWidth="1"/>
    <col min="11787" max="11787" width="12.54296875" style="111" customWidth="1"/>
    <col min="11788" max="11788" width="13.7265625" style="111" customWidth="1"/>
    <col min="11789" max="11789" width="18.1796875" style="111" bestFit="1" customWidth="1"/>
    <col min="11790" max="12034" width="9.1796875" style="111"/>
    <col min="12035" max="12035" width="72.81640625" style="111" customWidth="1"/>
    <col min="12036" max="12036" width="16" style="111" customWidth="1"/>
    <col min="12037" max="12037" width="17.81640625" style="111" bestFit="1" customWidth="1"/>
    <col min="12038" max="12038" width="15" style="111" customWidth="1"/>
    <col min="12039" max="12039" width="14.453125" style="111" customWidth="1"/>
    <col min="12040" max="12040" width="13.54296875" style="111" customWidth="1"/>
    <col min="12041" max="12041" width="12.26953125" style="111" customWidth="1"/>
    <col min="12042" max="12042" width="19.54296875" style="111" customWidth="1"/>
    <col min="12043" max="12043" width="12.54296875" style="111" customWidth="1"/>
    <col min="12044" max="12044" width="13.7265625" style="111" customWidth="1"/>
    <col min="12045" max="12045" width="18.1796875" style="111" bestFit="1" customWidth="1"/>
    <col min="12046" max="12290" width="9.1796875" style="111"/>
    <col min="12291" max="12291" width="72.81640625" style="111" customWidth="1"/>
    <col min="12292" max="12292" width="16" style="111" customWidth="1"/>
    <col min="12293" max="12293" width="17.81640625" style="111" bestFit="1" customWidth="1"/>
    <col min="12294" max="12294" width="15" style="111" customWidth="1"/>
    <col min="12295" max="12295" width="14.453125" style="111" customWidth="1"/>
    <col min="12296" max="12296" width="13.54296875" style="111" customWidth="1"/>
    <col min="12297" max="12297" width="12.26953125" style="111" customWidth="1"/>
    <col min="12298" max="12298" width="19.54296875" style="111" customWidth="1"/>
    <col min="12299" max="12299" width="12.54296875" style="111" customWidth="1"/>
    <col min="12300" max="12300" width="13.7265625" style="111" customWidth="1"/>
    <col min="12301" max="12301" width="18.1796875" style="111" bestFit="1" customWidth="1"/>
    <col min="12302" max="12546" width="9.1796875" style="111"/>
    <col min="12547" max="12547" width="72.81640625" style="111" customWidth="1"/>
    <col min="12548" max="12548" width="16" style="111" customWidth="1"/>
    <col min="12549" max="12549" width="17.81640625" style="111" bestFit="1" customWidth="1"/>
    <col min="12550" max="12550" width="15" style="111" customWidth="1"/>
    <col min="12551" max="12551" width="14.453125" style="111" customWidth="1"/>
    <col min="12552" max="12552" width="13.54296875" style="111" customWidth="1"/>
    <col min="12553" max="12553" width="12.26953125" style="111" customWidth="1"/>
    <col min="12554" max="12554" width="19.54296875" style="111" customWidth="1"/>
    <col min="12555" max="12555" width="12.54296875" style="111" customWidth="1"/>
    <col min="12556" max="12556" width="13.7265625" style="111" customWidth="1"/>
    <col min="12557" max="12557" width="18.1796875" style="111" bestFit="1" customWidth="1"/>
    <col min="12558" max="12802" width="9.1796875" style="111"/>
    <col min="12803" max="12803" width="72.81640625" style="111" customWidth="1"/>
    <col min="12804" max="12804" width="16" style="111" customWidth="1"/>
    <col min="12805" max="12805" width="17.81640625" style="111" bestFit="1" customWidth="1"/>
    <col min="12806" max="12806" width="15" style="111" customWidth="1"/>
    <col min="12807" max="12807" width="14.453125" style="111" customWidth="1"/>
    <col min="12808" max="12808" width="13.54296875" style="111" customWidth="1"/>
    <col min="12809" max="12809" width="12.26953125" style="111" customWidth="1"/>
    <col min="12810" max="12810" width="19.54296875" style="111" customWidth="1"/>
    <col min="12811" max="12811" width="12.54296875" style="111" customWidth="1"/>
    <col min="12812" max="12812" width="13.7265625" style="111" customWidth="1"/>
    <col min="12813" max="12813" width="18.1796875" style="111" bestFit="1" customWidth="1"/>
    <col min="12814" max="13058" width="9.1796875" style="111"/>
    <col min="13059" max="13059" width="72.81640625" style="111" customWidth="1"/>
    <col min="13060" max="13060" width="16" style="111" customWidth="1"/>
    <col min="13061" max="13061" width="17.81640625" style="111" bestFit="1" customWidth="1"/>
    <col min="13062" max="13062" width="15" style="111" customWidth="1"/>
    <col min="13063" max="13063" width="14.453125" style="111" customWidth="1"/>
    <col min="13064" max="13064" width="13.54296875" style="111" customWidth="1"/>
    <col min="13065" max="13065" width="12.26953125" style="111" customWidth="1"/>
    <col min="13066" max="13066" width="19.54296875" style="111" customWidth="1"/>
    <col min="13067" max="13067" width="12.54296875" style="111" customWidth="1"/>
    <col min="13068" max="13068" width="13.7265625" style="111" customWidth="1"/>
    <col min="13069" max="13069" width="18.1796875" style="111" bestFit="1" customWidth="1"/>
    <col min="13070" max="13314" width="9.1796875" style="111"/>
    <col min="13315" max="13315" width="72.81640625" style="111" customWidth="1"/>
    <col min="13316" max="13316" width="16" style="111" customWidth="1"/>
    <col min="13317" max="13317" width="17.81640625" style="111" bestFit="1" customWidth="1"/>
    <col min="13318" max="13318" width="15" style="111" customWidth="1"/>
    <col min="13319" max="13319" width="14.453125" style="111" customWidth="1"/>
    <col min="13320" max="13320" width="13.54296875" style="111" customWidth="1"/>
    <col min="13321" max="13321" width="12.26953125" style="111" customWidth="1"/>
    <col min="13322" max="13322" width="19.54296875" style="111" customWidth="1"/>
    <col min="13323" max="13323" width="12.54296875" style="111" customWidth="1"/>
    <col min="13324" max="13324" width="13.7265625" style="111" customWidth="1"/>
    <col min="13325" max="13325" width="18.1796875" style="111" bestFit="1" customWidth="1"/>
    <col min="13326" max="13570" width="9.1796875" style="111"/>
    <col min="13571" max="13571" width="72.81640625" style="111" customWidth="1"/>
    <col min="13572" max="13572" width="16" style="111" customWidth="1"/>
    <col min="13573" max="13573" width="17.81640625" style="111" bestFit="1" customWidth="1"/>
    <col min="13574" max="13574" width="15" style="111" customWidth="1"/>
    <col min="13575" max="13575" width="14.453125" style="111" customWidth="1"/>
    <col min="13576" max="13576" width="13.54296875" style="111" customWidth="1"/>
    <col min="13577" max="13577" width="12.26953125" style="111" customWidth="1"/>
    <col min="13578" max="13578" width="19.54296875" style="111" customWidth="1"/>
    <col min="13579" max="13579" width="12.54296875" style="111" customWidth="1"/>
    <col min="13580" max="13580" width="13.7265625" style="111" customWidth="1"/>
    <col min="13581" max="13581" width="18.1796875" style="111" bestFit="1" customWidth="1"/>
    <col min="13582" max="13826" width="9.1796875" style="111"/>
    <col min="13827" max="13827" width="72.81640625" style="111" customWidth="1"/>
    <col min="13828" max="13828" width="16" style="111" customWidth="1"/>
    <col min="13829" max="13829" width="17.81640625" style="111" bestFit="1" customWidth="1"/>
    <col min="13830" max="13830" width="15" style="111" customWidth="1"/>
    <col min="13831" max="13831" width="14.453125" style="111" customWidth="1"/>
    <col min="13832" max="13832" width="13.54296875" style="111" customWidth="1"/>
    <col min="13833" max="13833" width="12.26953125" style="111" customWidth="1"/>
    <col min="13834" max="13834" width="19.54296875" style="111" customWidth="1"/>
    <col min="13835" max="13835" width="12.54296875" style="111" customWidth="1"/>
    <col min="13836" max="13836" width="13.7265625" style="111" customWidth="1"/>
    <col min="13837" max="13837" width="18.1796875" style="111" bestFit="1" customWidth="1"/>
    <col min="13838" max="14082" width="9.1796875" style="111"/>
    <col min="14083" max="14083" width="72.81640625" style="111" customWidth="1"/>
    <col min="14084" max="14084" width="16" style="111" customWidth="1"/>
    <col min="14085" max="14085" width="17.81640625" style="111" bestFit="1" customWidth="1"/>
    <col min="14086" max="14086" width="15" style="111" customWidth="1"/>
    <col min="14087" max="14087" width="14.453125" style="111" customWidth="1"/>
    <col min="14088" max="14088" width="13.54296875" style="111" customWidth="1"/>
    <col min="14089" max="14089" width="12.26953125" style="111" customWidth="1"/>
    <col min="14090" max="14090" width="19.54296875" style="111" customWidth="1"/>
    <col min="14091" max="14091" width="12.54296875" style="111" customWidth="1"/>
    <col min="14092" max="14092" width="13.7265625" style="111" customWidth="1"/>
    <col min="14093" max="14093" width="18.1796875" style="111" bestFit="1" customWidth="1"/>
    <col min="14094" max="14338" width="9.1796875" style="111"/>
    <col min="14339" max="14339" width="72.81640625" style="111" customWidth="1"/>
    <col min="14340" max="14340" width="16" style="111" customWidth="1"/>
    <col min="14341" max="14341" width="17.81640625" style="111" bestFit="1" customWidth="1"/>
    <col min="14342" max="14342" width="15" style="111" customWidth="1"/>
    <col min="14343" max="14343" width="14.453125" style="111" customWidth="1"/>
    <col min="14344" max="14344" width="13.54296875" style="111" customWidth="1"/>
    <col min="14345" max="14345" width="12.26953125" style="111" customWidth="1"/>
    <col min="14346" max="14346" width="19.54296875" style="111" customWidth="1"/>
    <col min="14347" max="14347" width="12.54296875" style="111" customWidth="1"/>
    <col min="14348" max="14348" width="13.7265625" style="111" customWidth="1"/>
    <col min="14349" max="14349" width="18.1796875" style="111" bestFit="1" customWidth="1"/>
    <col min="14350" max="14594" width="9.1796875" style="111"/>
    <col min="14595" max="14595" width="72.81640625" style="111" customWidth="1"/>
    <col min="14596" max="14596" width="16" style="111" customWidth="1"/>
    <col min="14597" max="14597" width="17.81640625" style="111" bestFit="1" customWidth="1"/>
    <col min="14598" max="14598" width="15" style="111" customWidth="1"/>
    <col min="14599" max="14599" width="14.453125" style="111" customWidth="1"/>
    <col min="14600" max="14600" width="13.54296875" style="111" customWidth="1"/>
    <col min="14601" max="14601" width="12.26953125" style="111" customWidth="1"/>
    <col min="14602" max="14602" width="19.54296875" style="111" customWidth="1"/>
    <col min="14603" max="14603" width="12.54296875" style="111" customWidth="1"/>
    <col min="14604" max="14604" width="13.7265625" style="111" customWidth="1"/>
    <col min="14605" max="14605" width="18.1796875" style="111" bestFit="1" customWidth="1"/>
    <col min="14606" max="14850" width="9.1796875" style="111"/>
    <col min="14851" max="14851" width="72.81640625" style="111" customWidth="1"/>
    <col min="14852" max="14852" width="16" style="111" customWidth="1"/>
    <col min="14853" max="14853" width="17.81640625" style="111" bestFit="1" customWidth="1"/>
    <col min="14854" max="14854" width="15" style="111" customWidth="1"/>
    <col min="14855" max="14855" width="14.453125" style="111" customWidth="1"/>
    <col min="14856" max="14856" width="13.54296875" style="111" customWidth="1"/>
    <col min="14857" max="14857" width="12.26953125" style="111" customWidth="1"/>
    <col min="14858" max="14858" width="19.54296875" style="111" customWidth="1"/>
    <col min="14859" max="14859" width="12.54296875" style="111" customWidth="1"/>
    <col min="14860" max="14860" width="13.7265625" style="111" customWidth="1"/>
    <col min="14861" max="14861" width="18.1796875" style="111" bestFit="1" customWidth="1"/>
    <col min="14862" max="15106" width="9.1796875" style="111"/>
    <col min="15107" max="15107" width="72.81640625" style="111" customWidth="1"/>
    <col min="15108" max="15108" width="16" style="111" customWidth="1"/>
    <col min="15109" max="15109" width="17.81640625" style="111" bestFit="1" customWidth="1"/>
    <col min="15110" max="15110" width="15" style="111" customWidth="1"/>
    <col min="15111" max="15111" width="14.453125" style="111" customWidth="1"/>
    <col min="15112" max="15112" width="13.54296875" style="111" customWidth="1"/>
    <col min="15113" max="15113" width="12.26953125" style="111" customWidth="1"/>
    <col min="15114" max="15114" width="19.54296875" style="111" customWidth="1"/>
    <col min="15115" max="15115" width="12.54296875" style="111" customWidth="1"/>
    <col min="15116" max="15116" width="13.7265625" style="111" customWidth="1"/>
    <col min="15117" max="15117" width="18.1796875" style="111" bestFit="1" customWidth="1"/>
    <col min="15118" max="15362" width="9.1796875" style="111"/>
    <col min="15363" max="15363" width="72.81640625" style="111" customWidth="1"/>
    <col min="15364" max="15364" width="16" style="111" customWidth="1"/>
    <col min="15365" max="15365" width="17.81640625" style="111" bestFit="1" customWidth="1"/>
    <col min="15366" max="15366" width="15" style="111" customWidth="1"/>
    <col min="15367" max="15367" width="14.453125" style="111" customWidth="1"/>
    <col min="15368" max="15368" width="13.54296875" style="111" customWidth="1"/>
    <col min="15369" max="15369" width="12.26953125" style="111" customWidth="1"/>
    <col min="15370" max="15370" width="19.54296875" style="111" customWidth="1"/>
    <col min="15371" max="15371" width="12.54296875" style="111" customWidth="1"/>
    <col min="15372" max="15372" width="13.7265625" style="111" customWidth="1"/>
    <col min="15373" max="15373" width="18.1796875" style="111" bestFit="1" customWidth="1"/>
    <col min="15374" max="15618" width="9.1796875" style="111"/>
    <col min="15619" max="15619" width="72.81640625" style="111" customWidth="1"/>
    <col min="15620" max="15620" width="16" style="111" customWidth="1"/>
    <col min="15621" max="15621" width="17.81640625" style="111" bestFit="1" customWidth="1"/>
    <col min="15622" max="15622" width="15" style="111" customWidth="1"/>
    <col min="15623" max="15623" width="14.453125" style="111" customWidth="1"/>
    <col min="15624" max="15624" width="13.54296875" style="111" customWidth="1"/>
    <col min="15625" max="15625" width="12.26953125" style="111" customWidth="1"/>
    <col min="15626" max="15626" width="19.54296875" style="111" customWidth="1"/>
    <col min="15627" max="15627" width="12.54296875" style="111" customWidth="1"/>
    <col min="15628" max="15628" width="13.7265625" style="111" customWidth="1"/>
    <col min="15629" max="15629" width="18.1796875" style="111" bestFit="1" customWidth="1"/>
    <col min="15630" max="15874" width="9.1796875" style="111"/>
    <col min="15875" max="15875" width="72.81640625" style="111" customWidth="1"/>
    <col min="15876" max="15876" width="16" style="111" customWidth="1"/>
    <col min="15877" max="15877" width="17.81640625" style="111" bestFit="1" customWidth="1"/>
    <col min="15878" max="15878" width="15" style="111" customWidth="1"/>
    <col min="15879" max="15879" width="14.453125" style="111" customWidth="1"/>
    <col min="15880" max="15880" width="13.54296875" style="111" customWidth="1"/>
    <col min="15881" max="15881" width="12.26953125" style="111" customWidth="1"/>
    <col min="15882" max="15882" width="19.54296875" style="111" customWidth="1"/>
    <col min="15883" max="15883" width="12.54296875" style="111" customWidth="1"/>
    <col min="15884" max="15884" width="13.7265625" style="111" customWidth="1"/>
    <col min="15885" max="15885" width="18.1796875" style="111" bestFit="1" customWidth="1"/>
    <col min="15886" max="16130" width="9.1796875" style="111"/>
    <col min="16131" max="16131" width="72.81640625" style="111" customWidth="1"/>
    <col min="16132" max="16132" width="16" style="111" customWidth="1"/>
    <col min="16133" max="16133" width="17.81640625" style="111" bestFit="1" customWidth="1"/>
    <col min="16134" max="16134" width="15" style="111" customWidth="1"/>
    <col min="16135" max="16135" width="14.453125" style="111" customWidth="1"/>
    <col min="16136" max="16136" width="13.54296875" style="111" customWidth="1"/>
    <col min="16137" max="16137" width="12.26953125" style="111" customWidth="1"/>
    <col min="16138" max="16138" width="19.54296875" style="111" customWidth="1"/>
    <col min="16139" max="16139" width="12.54296875" style="111" customWidth="1"/>
    <col min="16140" max="16140" width="13.7265625" style="111" customWidth="1"/>
    <col min="16141" max="16141" width="18.1796875" style="111" bestFit="1" customWidth="1"/>
    <col min="16142" max="16384" width="9.1796875" style="111"/>
  </cols>
  <sheetData>
    <row r="1" spans="1:15" s="183" customFormat="1" ht="35" x14ac:dyDescent="0.7">
      <c r="A1" s="184"/>
      <c r="B1" s="184"/>
      <c r="C1" s="184"/>
      <c r="D1" s="184"/>
      <c r="E1" s="184"/>
      <c r="F1" s="184"/>
      <c r="G1" s="184"/>
      <c r="H1" s="184"/>
      <c r="I1" s="184"/>
      <c r="J1" s="184"/>
      <c r="K1" s="184"/>
      <c r="L1" s="184"/>
      <c r="M1" s="184"/>
    </row>
    <row r="2" spans="1:15" s="183" customFormat="1" ht="48" x14ac:dyDescent="1.2">
      <c r="A2" s="369" t="s">
        <v>140</v>
      </c>
      <c r="B2" s="370"/>
      <c r="C2" s="370"/>
      <c r="D2" s="370"/>
      <c r="E2" s="370"/>
      <c r="F2" s="370"/>
      <c r="G2" s="370"/>
      <c r="H2" s="370"/>
      <c r="I2" s="370"/>
      <c r="J2" s="370"/>
      <c r="K2" s="370"/>
      <c r="L2" s="370"/>
      <c r="M2" s="370"/>
    </row>
    <row r="3" spans="1:15" s="136" customFormat="1" ht="60.5" x14ac:dyDescent="1.2">
      <c r="A3" s="371" t="s">
        <v>139</v>
      </c>
      <c r="B3" s="371"/>
      <c r="C3" s="371"/>
      <c r="D3" s="371"/>
      <c r="E3" s="371"/>
      <c r="F3" s="371"/>
      <c r="G3" s="371"/>
      <c r="H3" s="371"/>
      <c r="I3" s="371"/>
      <c r="J3" s="371"/>
      <c r="K3" s="371"/>
      <c r="L3" s="371"/>
      <c r="M3" s="371"/>
    </row>
    <row r="4" spans="1:15" s="179" customFormat="1" ht="75.5" thickBot="1" x14ac:dyDescent="0.8">
      <c r="A4" s="182" t="s">
        <v>50</v>
      </c>
      <c r="B4" s="181" t="s">
        <v>15</v>
      </c>
      <c r="C4" s="181" t="s">
        <v>138</v>
      </c>
      <c r="D4" s="181" t="s">
        <v>137</v>
      </c>
      <c r="E4" s="181" t="s">
        <v>136</v>
      </c>
      <c r="F4" s="181" t="s">
        <v>135</v>
      </c>
      <c r="G4" s="181" t="s">
        <v>134</v>
      </c>
      <c r="H4" s="181" t="s">
        <v>133</v>
      </c>
      <c r="I4" s="181" t="s">
        <v>132</v>
      </c>
      <c r="J4" s="181" t="s">
        <v>131</v>
      </c>
      <c r="K4" s="181" t="s">
        <v>130</v>
      </c>
      <c r="L4" s="181" t="s">
        <v>19</v>
      </c>
      <c r="M4" s="180" t="s">
        <v>48</v>
      </c>
    </row>
    <row r="5" spans="1:15" s="136" customFormat="1" ht="39" customHeight="1" thickBot="1" x14ac:dyDescent="0.7">
      <c r="A5" s="178"/>
      <c r="B5" s="176"/>
      <c r="C5" s="176"/>
      <c r="D5" s="176"/>
      <c r="E5" s="177"/>
      <c r="F5" s="177"/>
      <c r="G5" s="177"/>
      <c r="H5" s="177"/>
      <c r="I5" s="176"/>
      <c r="J5" s="176"/>
      <c r="K5" s="176"/>
      <c r="L5" s="176"/>
      <c r="M5" s="175"/>
    </row>
    <row r="6" spans="1:15" s="136" customFormat="1" ht="74.25" customHeight="1" thickBot="1" x14ac:dyDescent="0.8">
      <c r="A6" s="174" t="s">
        <v>47</v>
      </c>
      <c r="B6" s="173">
        <v>72820.324059999999</v>
      </c>
      <c r="C6" s="173">
        <v>35673.278279999999</v>
      </c>
      <c r="D6" s="173">
        <v>22548.909220000001</v>
      </c>
      <c r="E6" s="173">
        <v>0</v>
      </c>
      <c r="F6" s="173">
        <v>962.99609999999996</v>
      </c>
      <c r="G6" s="173">
        <v>215.62849</v>
      </c>
      <c r="H6" s="173">
        <v>0</v>
      </c>
      <c r="I6" s="173">
        <v>-89.335509999999999</v>
      </c>
      <c r="J6" s="173">
        <v>1751.8867299999997</v>
      </c>
      <c r="K6" s="173">
        <v>500</v>
      </c>
      <c r="L6" s="173">
        <v>134383.68737</v>
      </c>
      <c r="M6" s="150">
        <f>Table133456891011[[#This Row],[Total]]/L52</f>
        <v>0.28354590262784191</v>
      </c>
      <c r="O6" s="171"/>
    </row>
    <row r="7" spans="1:15" s="136" customFormat="1" ht="69.75" customHeight="1" thickBot="1" x14ac:dyDescent="0.8">
      <c r="A7" s="157" t="s">
        <v>44</v>
      </c>
      <c r="B7" s="145">
        <v>0</v>
      </c>
      <c r="C7" s="145">
        <v>5868.7259800000002</v>
      </c>
      <c r="D7" s="145">
        <v>0</v>
      </c>
      <c r="E7" s="145">
        <v>0</v>
      </c>
      <c r="F7" s="145">
        <v>485.625</v>
      </c>
      <c r="G7" s="145">
        <v>0</v>
      </c>
      <c r="H7" s="145">
        <v>0</v>
      </c>
      <c r="I7" s="145">
        <v>0</v>
      </c>
      <c r="J7" s="145">
        <v>0</v>
      </c>
      <c r="K7" s="145">
        <v>0</v>
      </c>
      <c r="L7" s="145">
        <v>6354.3509800000002</v>
      </c>
      <c r="M7" s="158"/>
      <c r="O7" s="171"/>
    </row>
    <row r="8" spans="1:15" s="136" customFormat="1" ht="69.75" customHeight="1" thickBot="1" x14ac:dyDescent="0.8">
      <c r="A8" s="157" t="s">
        <v>129</v>
      </c>
      <c r="B8" s="145">
        <v>10000</v>
      </c>
      <c r="C8" s="145">
        <v>15747.750819999999</v>
      </c>
      <c r="D8" s="145">
        <v>0</v>
      </c>
      <c r="E8" s="145">
        <v>0</v>
      </c>
      <c r="F8" s="145">
        <v>0</v>
      </c>
      <c r="G8" s="145">
        <v>0</v>
      </c>
      <c r="H8" s="145">
        <v>0</v>
      </c>
      <c r="I8" s="145">
        <v>0</v>
      </c>
      <c r="J8" s="145">
        <v>0</v>
      </c>
      <c r="K8" s="145">
        <v>375</v>
      </c>
      <c r="L8" s="145">
        <v>26122.750820000001</v>
      </c>
      <c r="M8" s="158"/>
      <c r="O8" s="171"/>
    </row>
    <row r="9" spans="1:15" s="136" customFormat="1" ht="69.75" customHeight="1" thickBot="1" x14ac:dyDescent="0.8">
      <c r="A9" s="157" t="s">
        <v>36</v>
      </c>
      <c r="B9" s="145">
        <v>6292.8698499999991</v>
      </c>
      <c r="C9" s="145">
        <v>2482.5760999999998</v>
      </c>
      <c r="D9" s="145">
        <v>0</v>
      </c>
      <c r="E9" s="145">
        <v>0</v>
      </c>
      <c r="F9" s="145">
        <v>0</v>
      </c>
      <c r="G9" s="145">
        <v>0</v>
      </c>
      <c r="H9" s="145">
        <v>0</v>
      </c>
      <c r="I9" s="145">
        <v>0</v>
      </c>
      <c r="J9" s="145">
        <v>143.83654999999999</v>
      </c>
      <c r="K9" s="145">
        <v>0</v>
      </c>
      <c r="L9" s="145">
        <v>8919.2824999999993</v>
      </c>
      <c r="M9" s="158"/>
      <c r="O9" s="172"/>
    </row>
    <row r="10" spans="1:15" s="136" customFormat="1" ht="69.75" customHeight="1" thickBot="1" x14ac:dyDescent="0.8">
      <c r="A10" s="157" t="s">
        <v>128</v>
      </c>
      <c r="B10" s="145">
        <v>0</v>
      </c>
      <c r="C10" s="145">
        <v>1633.8597400000001</v>
      </c>
      <c r="D10" s="145">
        <v>0</v>
      </c>
      <c r="E10" s="145">
        <v>0</v>
      </c>
      <c r="F10" s="145">
        <v>0</v>
      </c>
      <c r="G10" s="145">
        <v>0</v>
      </c>
      <c r="H10" s="145">
        <v>0</v>
      </c>
      <c r="I10" s="145">
        <v>0</v>
      </c>
      <c r="J10" s="145">
        <v>362.22032000000002</v>
      </c>
      <c r="K10" s="145">
        <v>0</v>
      </c>
      <c r="L10" s="145">
        <v>1996.0800600000002</v>
      </c>
      <c r="M10" s="158"/>
      <c r="O10" s="172"/>
    </row>
    <row r="11" spans="1:15" s="136" customFormat="1" ht="69.75" customHeight="1" thickBot="1" x14ac:dyDescent="0.8">
      <c r="A11" s="157" t="s">
        <v>41</v>
      </c>
      <c r="B11" s="145">
        <v>0</v>
      </c>
      <c r="C11" s="145">
        <v>75</v>
      </c>
      <c r="D11" s="145">
        <v>0</v>
      </c>
      <c r="E11" s="145">
        <v>0</v>
      </c>
      <c r="F11" s="145">
        <v>0</v>
      </c>
      <c r="G11" s="145">
        <v>0</v>
      </c>
      <c r="H11" s="145">
        <v>0</v>
      </c>
      <c r="I11" s="145">
        <v>0</v>
      </c>
      <c r="J11" s="145">
        <v>0</v>
      </c>
      <c r="K11" s="145">
        <v>125</v>
      </c>
      <c r="L11" s="145">
        <v>200</v>
      </c>
      <c r="M11" s="158"/>
      <c r="O11" s="172"/>
    </row>
    <row r="12" spans="1:15" s="136" customFormat="1" ht="69.75" customHeight="1" thickBot="1" x14ac:dyDescent="0.8">
      <c r="A12" s="157" t="s">
        <v>45</v>
      </c>
      <c r="B12" s="145">
        <v>55543.374210000002</v>
      </c>
      <c r="C12" s="145">
        <v>9781.5056399999994</v>
      </c>
      <c r="D12" s="145">
        <v>22548.909220000001</v>
      </c>
      <c r="E12" s="145">
        <v>0</v>
      </c>
      <c r="F12" s="145">
        <v>447.48750000000001</v>
      </c>
      <c r="G12" s="145">
        <v>215.62849</v>
      </c>
      <c r="H12" s="145">
        <v>0</v>
      </c>
      <c r="I12" s="145">
        <v>-89.335509999999999</v>
      </c>
      <c r="J12" s="145">
        <v>1245.8298599999998</v>
      </c>
      <c r="K12" s="145">
        <v>0</v>
      </c>
      <c r="L12" s="145">
        <v>89693.399409999998</v>
      </c>
      <c r="M12" s="158"/>
      <c r="O12" s="171"/>
    </row>
    <row r="13" spans="1:15" s="136" customFormat="1" ht="69.75" customHeight="1" thickBot="1" x14ac:dyDescent="0.8">
      <c r="A13" s="157" t="s">
        <v>38</v>
      </c>
      <c r="B13" s="145">
        <v>984.08</v>
      </c>
      <c r="C13" s="145">
        <v>83.86</v>
      </c>
      <c r="D13" s="145">
        <v>0</v>
      </c>
      <c r="E13" s="145">
        <v>0</v>
      </c>
      <c r="F13" s="145">
        <v>29.883600000000001</v>
      </c>
      <c r="G13" s="145">
        <v>0</v>
      </c>
      <c r="H13" s="145">
        <v>0</v>
      </c>
      <c r="I13" s="145">
        <v>0</v>
      </c>
      <c r="J13" s="145">
        <v>0</v>
      </c>
      <c r="K13" s="145">
        <v>0</v>
      </c>
      <c r="L13" s="145">
        <v>1097.8236000000002</v>
      </c>
      <c r="M13" s="158"/>
      <c r="O13" s="138"/>
    </row>
    <row r="14" spans="1:15" s="136" customFormat="1" ht="69.75" customHeight="1" thickBot="1" x14ac:dyDescent="0.8">
      <c r="A14" s="157" t="s">
        <v>39</v>
      </c>
      <c r="B14" s="145">
        <v>0</v>
      </c>
      <c r="C14" s="145">
        <v>0</v>
      </c>
      <c r="D14" s="145">
        <v>0</v>
      </c>
      <c r="E14" s="145">
        <v>0</v>
      </c>
      <c r="F14" s="145">
        <v>0</v>
      </c>
      <c r="G14" s="145">
        <v>0</v>
      </c>
      <c r="H14" s="145">
        <v>0</v>
      </c>
      <c r="I14" s="145">
        <v>0</v>
      </c>
      <c r="J14" s="145">
        <v>0</v>
      </c>
      <c r="K14" s="145">
        <v>0</v>
      </c>
      <c r="L14" s="145">
        <v>0</v>
      </c>
      <c r="M14" s="158"/>
      <c r="O14" s="168"/>
    </row>
    <row r="15" spans="1:15" s="136" customFormat="1" ht="69.75" customHeight="1" thickBot="1" x14ac:dyDescent="0.8">
      <c r="A15" s="170" t="s">
        <v>37</v>
      </c>
      <c r="B15" s="145">
        <v>0</v>
      </c>
      <c r="C15" s="145">
        <v>0</v>
      </c>
      <c r="D15" s="145">
        <v>0</v>
      </c>
      <c r="E15" s="145">
        <v>0</v>
      </c>
      <c r="F15" s="145">
        <v>0</v>
      </c>
      <c r="G15" s="145">
        <v>0</v>
      </c>
      <c r="H15" s="145">
        <v>0</v>
      </c>
      <c r="I15" s="145">
        <v>0</v>
      </c>
      <c r="J15" s="145">
        <v>0</v>
      </c>
      <c r="K15" s="145">
        <v>0</v>
      </c>
      <c r="L15" s="145">
        <v>0</v>
      </c>
      <c r="M15" s="169"/>
      <c r="O15" s="168"/>
    </row>
    <row r="16" spans="1:15" s="136" customFormat="1" ht="69.75" customHeight="1" thickBot="1" x14ac:dyDescent="0.75">
      <c r="A16" s="167"/>
      <c r="B16" s="166"/>
      <c r="C16" s="166"/>
      <c r="D16" s="166"/>
      <c r="E16" s="166"/>
      <c r="F16" s="166"/>
      <c r="G16" s="166"/>
      <c r="H16" s="166"/>
      <c r="I16" s="166"/>
      <c r="J16" s="166"/>
      <c r="K16" s="166"/>
      <c r="L16" s="166"/>
      <c r="M16" s="165"/>
    </row>
    <row r="17" spans="1:13" s="136" customFormat="1" ht="69.75" customHeight="1" thickBot="1" x14ac:dyDescent="0.8">
      <c r="A17" s="164" t="s">
        <v>35</v>
      </c>
      <c r="B17" s="162">
        <v>34596.153850000002</v>
      </c>
      <c r="C17" s="162">
        <v>39195.174659999997</v>
      </c>
      <c r="D17" s="162">
        <v>0</v>
      </c>
      <c r="E17" s="162">
        <v>0</v>
      </c>
      <c r="F17" s="162">
        <v>0</v>
      </c>
      <c r="G17" s="162">
        <v>0</v>
      </c>
      <c r="H17" s="162">
        <v>0</v>
      </c>
      <c r="I17" s="163">
        <v>-0.27777000000000002</v>
      </c>
      <c r="J17" s="162">
        <v>2724.4428300000004</v>
      </c>
      <c r="K17" s="162">
        <v>4.3654900000000003</v>
      </c>
      <c r="L17" s="162">
        <v>76519.859059999988</v>
      </c>
      <c r="M17" s="150">
        <f>Table133456891011[[#This Row],[Total]]/L52</f>
        <v>0.16145480847228627</v>
      </c>
    </row>
    <row r="18" spans="1:13" s="136" customFormat="1" ht="69.75" customHeight="1" thickBot="1" x14ac:dyDescent="0.8">
      <c r="A18" s="161" t="s">
        <v>127</v>
      </c>
      <c r="B18" s="145">
        <v>34596.153850000002</v>
      </c>
      <c r="C18" s="145">
        <v>34818.997009999999</v>
      </c>
      <c r="D18" s="145">
        <v>0</v>
      </c>
      <c r="E18" s="145">
        <v>0</v>
      </c>
      <c r="F18" s="145">
        <v>0</v>
      </c>
      <c r="G18" s="145">
        <v>0</v>
      </c>
      <c r="H18" s="145">
        <v>0</v>
      </c>
      <c r="I18" s="145">
        <v>0</v>
      </c>
      <c r="J18" s="145">
        <v>2660.9291000000003</v>
      </c>
      <c r="K18" s="145">
        <v>0</v>
      </c>
      <c r="L18" s="145">
        <v>72076.079959999988</v>
      </c>
      <c r="M18" s="158"/>
    </row>
    <row r="19" spans="1:13" s="136" customFormat="1" ht="74.5" thickBot="1" x14ac:dyDescent="0.8">
      <c r="A19" s="161" t="s">
        <v>126</v>
      </c>
      <c r="B19" s="145">
        <v>0</v>
      </c>
      <c r="C19" s="145">
        <v>0</v>
      </c>
      <c r="D19" s="145">
        <v>0</v>
      </c>
      <c r="E19" s="145">
        <v>0</v>
      </c>
      <c r="F19" s="145">
        <v>0</v>
      </c>
      <c r="G19" s="145">
        <v>0</v>
      </c>
      <c r="H19" s="145">
        <v>0</v>
      </c>
      <c r="I19" s="145">
        <v>0</v>
      </c>
      <c r="J19" s="145">
        <v>0</v>
      </c>
      <c r="K19" s="145">
        <v>0</v>
      </c>
      <c r="L19" s="145">
        <v>0</v>
      </c>
      <c r="M19" s="158"/>
    </row>
    <row r="20" spans="1:13" s="136" customFormat="1" ht="74.5" thickBot="1" x14ac:dyDescent="0.8">
      <c r="A20" s="161" t="s">
        <v>125</v>
      </c>
      <c r="B20" s="145">
        <v>15365.384620000001</v>
      </c>
      <c r="C20" s="145">
        <v>4515.7158099999997</v>
      </c>
      <c r="D20" s="145">
        <v>0</v>
      </c>
      <c r="E20" s="145">
        <v>0</v>
      </c>
      <c r="F20" s="145">
        <v>0</v>
      </c>
      <c r="G20" s="145">
        <v>0</v>
      </c>
      <c r="H20" s="145">
        <v>0</v>
      </c>
      <c r="I20" s="145">
        <v>0</v>
      </c>
      <c r="J20" s="145">
        <v>0</v>
      </c>
      <c r="K20" s="145">
        <v>0</v>
      </c>
      <c r="L20" s="145">
        <v>19881.100429999999</v>
      </c>
      <c r="M20" s="158"/>
    </row>
    <row r="21" spans="1:13" s="136" customFormat="1" ht="74.5" thickBot="1" x14ac:dyDescent="0.8">
      <c r="A21" s="161" t="s">
        <v>124</v>
      </c>
      <c r="B21" s="145">
        <v>19230.769230000002</v>
      </c>
      <c r="C21" s="145">
        <v>5651.7093999999997</v>
      </c>
      <c r="D21" s="145">
        <v>0</v>
      </c>
      <c r="E21" s="145">
        <v>0</v>
      </c>
      <c r="F21" s="145">
        <v>0</v>
      </c>
      <c r="G21" s="145">
        <v>0</v>
      </c>
      <c r="H21" s="145">
        <v>0</v>
      </c>
      <c r="I21" s="145">
        <v>0</v>
      </c>
      <c r="J21" s="145">
        <v>0</v>
      </c>
      <c r="K21" s="145">
        <v>0</v>
      </c>
      <c r="L21" s="145">
        <v>24882.478630000001</v>
      </c>
      <c r="M21" s="158"/>
    </row>
    <row r="22" spans="1:13" s="136" customFormat="1" ht="99.75" customHeight="1" thickBot="1" x14ac:dyDescent="0.8">
      <c r="A22" s="161" t="s">
        <v>123</v>
      </c>
      <c r="B22" s="145">
        <v>0</v>
      </c>
      <c r="C22" s="145">
        <v>6668.7429499999998</v>
      </c>
      <c r="D22" s="145">
        <v>0</v>
      </c>
      <c r="E22" s="145">
        <v>0</v>
      </c>
      <c r="F22" s="145">
        <v>0</v>
      </c>
      <c r="G22" s="145">
        <v>0</v>
      </c>
      <c r="H22" s="145">
        <v>0</v>
      </c>
      <c r="I22" s="145">
        <v>0</v>
      </c>
      <c r="J22" s="145">
        <v>1142.9711400000001</v>
      </c>
      <c r="K22" s="145">
        <v>0</v>
      </c>
      <c r="L22" s="145">
        <v>7811.7140899999995</v>
      </c>
      <c r="M22" s="158"/>
    </row>
    <row r="23" spans="1:13" s="136" customFormat="1" ht="79.5" customHeight="1" thickBot="1" x14ac:dyDescent="0.8">
      <c r="A23" s="161" t="s">
        <v>122</v>
      </c>
      <c r="B23" s="145">
        <v>0</v>
      </c>
      <c r="C23" s="145">
        <v>5891.1722099999997</v>
      </c>
      <c r="D23" s="145">
        <v>0</v>
      </c>
      <c r="E23" s="145">
        <v>0</v>
      </c>
      <c r="F23" s="145">
        <v>0</v>
      </c>
      <c r="G23" s="145">
        <v>0</v>
      </c>
      <c r="H23" s="145">
        <v>0</v>
      </c>
      <c r="I23" s="145">
        <v>0</v>
      </c>
      <c r="J23" s="145">
        <v>39.817329999999998</v>
      </c>
      <c r="K23" s="145">
        <v>0</v>
      </c>
      <c r="L23" s="145">
        <v>5930.9895399999996</v>
      </c>
      <c r="M23" s="158"/>
    </row>
    <row r="24" spans="1:13" s="136" customFormat="1" ht="80.25" customHeight="1" thickBot="1" x14ac:dyDescent="0.8">
      <c r="A24" s="161" t="s">
        <v>121</v>
      </c>
      <c r="B24" s="145">
        <v>0</v>
      </c>
      <c r="C24" s="145">
        <v>1238.6072899999999</v>
      </c>
      <c r="D24" s="145">
        <v>0</v>
      </c>
      <c r="E24" s="145">
        <v>0</v>
      </c>
      <c r="F24" s="145">
        <v>0</v>
      </c>
      <c r="G24" s="145">
        <v>0</v>
      </c>
      <c r="H24" s="145">
        <v>0</v>
      </c>
      <c r="I24" s="145">
        <v>0</v>
      </c>
      <c r="J24" s="145">
        <v>3.1336400000000002</v>
      </c>
      <c r="K24" s="145">
        <v>0</v>
      </c>
      <c r="L24" s="145">
        <v>1241.7409299999999</v>
      </c>
      <c r="M24" s="158"/>
    </row>
    <row r="25" spans="1:13" s="136" customFormat="1" ht="87" customHeight="1" thickBot="1" x14ac:dyDescent="0.8">
      <c r="A25" s="161" t="s">
        <v>120</v>
      </c>
      <c r="B25" s="145">
        <v>0</v>
      </c>
      <c r="C25" s="145">
        <v>5121.4592700000003</v>
      </c>
      <c r="D25" s="145">
        <v>0</v>
      </c>
      <c r="E25" s="145">
        <v>0</v>
      </c>
      <c r="F25" s="145">
        <v>0</v>
      </c>
      <c r="G25" s="145">
        <v>0</v>
      </c>
      <c r="H25" s="145">
        <v>0</v>
      </c>
      <c r="I25" s="145">
        <v>0</v>
      </c>
      <c r="J25" s="145">
        <v>101.39437</v>
      </c>
      <c r="K25" s="145">
        <v>0</v>
      </c>
      <c r="L25" s="145">
        <v>5222.8536400000003</v>
      </c>
      <c r="M25" s="158"/>
    </row>
    <row r="26" spans="1:13" s="136" customFormat="1" ht="81" customHeight="1" thickBot="1" x14ac:dyDescent="0.8">
      <c r="A26" s="161" t="s">
        <v>119</v>
      </c>
      <c r="B26" s="145">
        <v>0</v>
      </c>
      <c r="C26" s="145">
        <v>4853.1472999999996</v>
      </c>
      <c r="D26" s="145">
        <v>0</v>
      </c>
      <c r="E26" s="145">
        <v>0</v>
      </c>
      <c r="F26" s="145">
        <v>0</v>
      </c>
      <c r="G26" s="145">
        <v>0</v>
      </c>
      <c r="H26" s="145">
        <v>0</v>
      </c>
      <c r="I26" s="145">
        <v>0</v>
      </c>
      <c r="J26" s="145">
        <v>772.43133999999998</v>
      </c>
      <c r="K26" s="145">
        <v>0</v>
      </c>
      <c r="L26" s="145">
        <v>5625.5786399999997</v>
      </c>
      <c r="M26" s="158"/>
    </row>
    <row r="27" spans="1:13" s="136" customFormat="1" ht="108" customHeight="1" thickBot="1" x14ac:dyDescent="0.8">
      <c r="A27" s="161" t="s">
        <v>118</v>
      </c>
      <c r="B27" s="145">
        <v>0</v>
      </c>
      <c r="C27" s="145">
        <v>878.44277999999997</v>
      </c>
      <c r="D27" s="145">
        <v>0</v>
      </c>
      <c r="E27" s="145">
        <v>0</v>
      </c>
      <c r="F27" s="145">
        <v>0</v>
      </c>
      <c r="G27" s="145">
        <v>0</v>
      </c>
      <c r="H27" s="145">
        <v>0</v>
      </c>
      <c r="I27" s="145">
        <v>0</v>
      </c>
      <c r="J27" s="145">
        <v>601.18128000000002</v>
      </c>
      <c r="K27" s="145">
        <v>0</v>
      </c>
      <c r="L27" s="145">
        <v>1479.6240600000001</v>
      </c>
      <c r="M27" s="158"/>
    </row>
    <row r="28" spans="1:13" s="136" customFormat="1" ht="81" customHeight="1" thickBot="1" x14ac:dyDescent="0.8">
      <c r="A28" s="161" t="s">
        <v>117</v>
      </c>
      <c r="B28" s="145">
        <v>0</v>
      </c>
      <c r="C28" s="145">
        <v>279.77764999999999</v>
      </c>
      <c r="D28" s="145">
        <v>0</v>
      </c>
      <c r="E28" s="145">
        <v>0</v>
      </c>
      <c r="F28" s="145">
        <v>0</v>
      </c>
      <c r="G28" s="145">
        <v>0</v>
      </c>
      <c r="H28" s="145">
        <v>0</v>
      </c>
      <c r="I28" s="145">
        <v>0</v>
      </c>
      <c r="J28" s="145">
        <v>70.180400000000006</v>
      </c>
      <c r="K28" s="145">
        <v>0</v>
      </c>
      <c r="L28" s="145">
        <v>349.95805000000001</v>
      </c>
      <c r="M28" s="158"/>
    </row>
    <row r="29" spans="1:13" s="136" customFormat="1" ht="69.75" customHeight="1" thickBot="1" x14ac:dyDescent="0.8">
      <c r="A29" s="161" t="s">
        <v>116</v>
      </c>
      <c r="B29" s="145">
        <v>0</v>
      </c>
      <c r="C29" s="145">
        <v>0</v>
      </c>
      <c r="D29" s="145">
        <v>0</v>
      </c>
      <c r="E29" s="145">
        <v>0</v>
      </c>
      <c r="F29" s="145">
        <v>0</v>
      </c>
      <c r="G29" s="145">
        <v>0</v>
      </c>
      <c r="H29" s="145">
        <v>0</v>
      </c>
      <c r="I29" s="145">
        <v>0</v>
      </c>
      <c r="J29" s="145">
        <v>0</v>
      </c>
      <c r="K29" s="145">
        <v>0</v>
      </c>
      <c r="L29" s="145">
        <v>0</v>
      </c>
      <c r="M29" s="158"/>
    </row>
    <row r="30" spans="1:13" s="136" customFormat="1" ht="69.75" customHeight="1" thickBot="1" x14ac:dyDescent="0.8">
      <c r="A30" s="157" t="s">
        <v>115</v>
      </c>
      <c r="B30" s="145">
        <v>0</v>
      </c>
      <c r="C30" s="145">
        <v>0</v>
      </c>
      <c r="D30" s="145">
        <v>0</v>
      </c>
      <c r="E30" s="145">
        <v>0</v>
      </c>
      <c r="F30" s="145">
        <v>0</v>
      </c>
      <c r="G30" s="145">
        <v>0</v>
      </c>
      <c r="H30" s="145">
        <v>0</v>
      </c>
      <c r="I30" s="145">
        <v>0</v>
      </c>
      <c r="J30" s="145">
        <v>0</v>
      </c>
      <c r="K30" s="145">
        <v>0</v>
      </c>
      <c r="L30" s="145">
        <v>0</v>
      </c>
      <c r="M30" s="158"/>
    </row>
    <row r="31" spans="1:13" s="136" customFormat="1" ht="69.75" customHeight="1" thickBot="1" x14ac:dyDescent="0.8">
      <c r="A31" s="157" t="s">
        <v>114</v>
      </c>
      <c r="B31" s="145">
        <v>0</v>
      </c>
      <c r="C31" s="145">
        <v>4096.3999999999996</v>
      </c>
      <c r="D31" s="145">
        <v>0</v>
      </c>
      <c r="E31" s="145">
        <v>0</v>
      </c>
      <c r="F31" s="145">
        <v>0</v>
      </c>
      <c r="G31" s="145">
        <v>0</v>
      </c>
      <c r="H31" s="145">
        <v>0</v>
      </c>
      <c r="I31" s="145">
        <v>-0.27777000000000002</v>
      </c>
      <c r="J31" s="145">
        <v>-6.6666699999999999</v>
      </c>
      <c r="K31" s="145">
        <v>4.3654900000000003</v>
      </c>
      <c r="L31" s="145">
        <v>4093.82105</v>
      </c>
      <c r="M31" s="158"/>
    </row>
    <row r="32" spans="1:13" s="136" customFormat="1" ht="69.75" customHeight="1" thickBot="1" x14ac:dyDescent="0.8">
      <c r="A32" s="157"/>
      <c r="B32" s="160"/>
      <c r="C32" s="160"/>
      <c r="D32" s="160"/>
      <c r="E32" s="160"/>
      <c r="F32" s="160"/>
      <c r="G32" s="160"/>
      <c r="H32" s="160"/>
      <c r="I32" s="160"/>
      <c r="J32" s="160"/>
      <c r="K32" s="160"/>
      <c r="L32" s="159"/>
      <c r="M32" s="158"/>
    </row>
    <row r="33" spans="1:13" s="136" customFormat="1" ht="69.75" customHeight="1" thickBot="1" x14ac:dyDescent="0.8">
      <c r="A33" s="152" t="s">
        <v>29</v>
      </c>
      <c r="B33" s="151">
        <v>0</v>
      </c>
      <c r="C33" s="151">
        <v>263036.25</v>
      </c>
      <c r="D33" s="151">
        <v>0</v>
      </c>
      <c r="E33" s="151">
        <v>0</v>
      </c>
      <c r="F33" s="151">
        <v>0</v>
      </c>
      <c r="G33" s="151">
        <v>0</v>
      </c>
      <c r="H33" s="151">
        <v>0</v>
      </c>
      <c r="I33" s="151">
        <v>0</v>
      </c>
      <c r="J33" s="151">
        <v>0</v>
      </c>
      <c r="K33" s="151">
        <v>0</v>
      </c>
      <c r="L33" s="151">
        <v>263036.25</v>
      </c>
      <c r="M33" s="150">
        <f>Table133456891011[[#This Row],[Total]]/L52</f>
        <v>0.55499928889987182</v>
      </c>
    </row>
    <row r="34" spans="1:13" s="136" customFormat="1" ht="69.75" customHeight="1" thickBot="1" x14ac:dyDescent="0.8">
      <c r="A34" s="152" t="s">
        <v>28</v>
      </c>
      <c r="B34" s="156">
        <v>0</v>
      </c>
      <c r="C34" s="154">
        <v>263036.25</v>
      </c>
      <c r="D34" s="154">
        <v>0</v>
      </c>
      <c r="E34" s="154">
        <v>0</v>
      </c>
      <c r="F34" s="154">
        <v>0</v>
      </c>
      <c r="G34" s="154">
        <v>0</v>
      </c>
      <c r="H34" s="154">
        <v>0</v>
      </c>
      <c r="I34" s="154">
        <v>0</v>
      </c>
      <c r="J34" s="154">
        <v>0</v>
      </c>
      <c r="K34" s="154">
        <v>0</v>
      </c>
      <c r="L34" s="154">
        <v>263036.25</v>
      </c>
      <c r="M34" s="148"/>
    </row>
    <row r="35" spans="1:13" s="136" customFormat="1" ht="69.75" customHeight="1" thickBot="1" x14ac:dyDescent="0.8">
      <c r="A35" s="157" t="s">
        <v>113</v>
      </c>
      <c r="B35" s="156">
        <v>0</v>
      </c>
      <c r="C35" s="156">
        <v>0</v>
      </c>
      <c r="D35" s="156">
        <v>0</v>
      </c>
      <c r="E35" s="156">
        <v>0</v>
      </c>
      <c r="F35" s="156">
        <v>0</v>
      </c>
      <c r="G35" s="156">
        <v>0</v>
      </c>
      <c r="H35" s="156">
        <v>0</v>
      </c>
      <c r="I35" s="156">
        <v>0</v>
      </c>
      <c r="J35" s="156">
        <v>0</v>
      </c>
      <c r="K35" s="156">
        <v>0</v>
      </c>
      <c r="L35" s="145">
        <v>0</v>
      </c>
      <c r="M35" s="153"/>
    </row>
    <row r="36" spans="1:13" s="136" customFormat="1" ht="69.75" customHeight="1" thickBot="1" x14ac:dyDescent="0.8">
      <c r="A36" s="157" t="s">
        <v>112</v>
      </c>
      <c r="B36" s="156">
        <v>0</v>
      </c>
      <c r="C36" s="144">
        <v>16875</v>
      </c>
      <c r="D36" s="156">
        <v>0</v>
      </c>
      <c r="E36" s="156">
        <v>0</v>
      </c>
      <c r="F36" s="156">
        <v>0</v>
      </c>
      <c r="G36" s="156">
        <v>0</v>
      </c>
      <c r="H36" s="156">
        <v>0</v>
      </c>
      <c r="I36" s="156">
        <v>0</v>
      </c>
      <c r="J36" s="156">
        <v>0</v>
      </c>
      <c r="K36" s="156">
        <v>0</v>
      </c>
      <c r="L36" s="145">
        <v>16875</v>
      </c>
      <c r="M36" s="153"/>
    </row>
    <row r="37" spans="1:13" s="136" customFormat="1" ht="69.75" customHeight="1" thickBot="1" x14ac:dyDescent="0.8">
      <c r="A37" s="157" t="s">
        <v>111</v>
      </c>
      <c r="B37" s="156">
        <v>0</v>
      </c>
      <c r="C37" s="144">
        <v>15940</v>
      </c>
      <c r="D37" s="156">
        <v>0</v>
      </c>
      <c r="E37" s="156">
        <v>0</v>
      </c>
      <c r="F37" s="156">
        <v>0</v>
      </c>
      <c r="G37" s="156">
        <v>0</v>
      </c>
      <c r="H37" s="156">
        <v>0</v>
      </c>
      <c r="I37" s="156">
        <v>0</v>
      </c>
      <c r="J37" s="156">
        <v>0</v>
      </c>
      <c r="K37" s="156">
        <v>0</v>
      </c>
      <c r="L37" s="145">
        <v>15940</v>
      </c>
      <c r="M37" s="153"/>
    </row>
    <row r="38" spans="1:13" s="136" customFormat="1" ht="69.75" customHeight="1" thickBot="1" x14ac:dyDescent="0.8">
      <c r="A38" s="157" t="s">
        <v>110</v>
      </c>
      <c r="B38" s="156">
        <v>0</v>
      </c>
      <c r="C38" s="144">
        <v>59062.5</v>
      </c>
      <c r="D38" s="156">
        <v>0</v>
      </c>
      <c r="E38" s="156">
        <v>0</v>
      </c>
      <c r="F38" s="156">
        <v>0</v>
      </c>
      <c r="G38" s="156">
        <v>0</v>
      </c>
      <c r="H38" s="156">
        <v>0</v>
      </c>
      <c r="I38" s="156">
        <v>0</v>
      </c>
      <c r="J38" s="156">
        <v>0</v>
      </c>
      <c r="K38" s="156">
        <v>0</v>
      </c>
      <c r="L38" s="145">
        <v>59062.5</v>
      </c>
      <c r="M38" s="153"/>
    </row>
    <row r="39" spans="1:13" s="136" customFormat="1" ht="69.75" customHeight="1" thickBot="1" x14ac:dyDescent="0.8">
      <c r="A39" s="157" t="s">
        <v>109</v>
      </c>
      <c r="B39" s="156">
        <v>0</v>
      </c>
      <c r="C39" s="156">
        <v>0</v>
      </c>
      <c r="D39" s="156">
        <v>0</v>
      </c>
      <c r="E39" s="156">
        <v>0</v>
      </c>
      <c r="F39" s="156">
        <v>0</v>
      </c>
      <c r="G39" s="156">
        <v>0</v>
      </c>
      <c r="H39" s="156">
        <v>0</v>
      </c>
      <c r="I39" s="156">
        <v>0</v>
      </c>
      <c r="J39" s="156">
        <v>0</v>
      </c>
      <c r="K39" s="156">
        <v>0</v>
      </c>
      <c r="L39" s="145">
        <v>0</v>
      </c>
      <c r="M39" s="153"/>
    </row>
    <row r="40" spans="1:13" s="136" customFormat="1" ht="69.75" customHeight="1" thickBot="1" x14ac:dyDescent="0.8">
      <c r="A40" s="157" t="s">
        <v>108</v>
      </c>
      <c r="B40" s="156">
        <v>0</v>
      </c>
      <c r="C40" s="156">
        <v>0</v>
      </c>
      <c r="D40" s="156">
        <v>0</v>
      </c>
      <c r="E40" s="156">
        <v>0</v>
      </c>
      <c r="F40" s="156">
        <v>0</v>
      </c>
      <c r="G40" s="156">
        <v>0</v>
      </c>
      <c r="H40" s="156">
        <v>0</v>
      </c>
      <c r="I40" s="156">
        <v>0</v>
      </c>
      <c r="J40" s="156">
        <v>0</v>
      </c>
      <c r="K40" s="156">
        <v>0</v>
      </c>
      <c r="L40" s="145">
        <v>0</v>
      </c>
      <c r="M40" s="153"/>
    </row>
    <row r="41" spans="1:13" s="136" customFormat="1" ht="69.75" customHeight="1" thickBot="1" x14ac:dyDescent="0.8">
      <c r="A41" s="157" t="s">
        <v>107</v>
      </c>
      <c r="B41" s="156">
        <v>0</v>
      </c>
      <c r="C41" s="156">
        <v>0</v>
      </c>
      <c r="D41" s="156">
        <v>0</v>
      </c>
      <c r="E41" s="156">
        <v>0</v>
      </c>
      <c r="F41" s="156">
        <v>0</v>
      </c>
      <c r="G41" s="156">
        <v>0</v>
      </c>
      <c r="H41" s="156">
        <v>0</v>
      </c>
      <c r="I41" s="156">
        <v>0</v>
      </c>
      <c r="J41" s="156">
        <v>0</v>
      </c>
      <c r="K41" s="156">
        <v>0</v>
      </c>
      <c r="L41" s="145">
        <v>0</v>
      </c>
      <c r="M41" s="153"/>
    </row>
    <row r="42" spans="1:13" s="136" customFormat="1" ht="69.75" customHeight="1" thickBot="1" x14ac:dyDescent="0.8">
      <c r="A42" s="157" t="s">
        <v>106</v>
      </c>
      <c r="B42" s="156">
        <v>0</v>
      </c>
      <c r="C42" s="144">
        <v>43735</v>
      </c>
      <c r="D42" s="156">
        <v>0</v>
      </c>
      <c r="E42" s="156">
        <v>0</v>
      </c>
      <c r="F42" s="156">
        <v>0</v>
      </c>
      <c r="G42" s="156">
        <v>0</v>
      </c>
      <c r="H42" s="156">
        <v>0</v>
      </c>
      <c r="I42" s="156">
        <v>0</v>
      </c>
      <c r="J42" s="156">
        <v>0</v>
      </c>
      <c r="K42" s="156">
        <v>0</v>
      </c>
      <c r="L42" s="145">
        <v>43735</v>
      </c>
      <c r="M42" s="153"/>
    </row>
    <row r="43" spans="1:13" s="136" customFormat="1" ht="69.75" customHeight="1" thickBot="1" x14ac:dyDescent="0.8">
      <c r="A43" s="157" t="s">
        <v>105</v>
      </c>
      <c r="B43" s="156">
        <v>0</v>
      </c>
      <c r="C43" s="144">
        <v>48100</v>
      </c>
      <c r="D43" s="156">
        <v>0</v>
      </c>
      <c r="E43" s="156">
        <v>0</v>
      </c>
      <c r="F43" s="156">
        <v>0</v>
      </c>
      <c r="G43" s="156">
        <v>0</v>
      </c>
      <c r="H43" s="156">
        <v>0</v>
      </c>
      <c r="I43" s="156">
        <v>0</v>
      </c>
      <c r="J43" s="156">
        <v>0</v>
      </c>
      <c r="K43" s="156">
        <v>0</v>
      </c>
      <c r="L43" s="145">
        <v>48100</v>
      </c>
      <c r="M43" s="153"/>
    </row>
    <row r="44" spans="1:13" s="136" customFormat="1" ht="69.75" customHeight="1" thickBot="1" x14ac:dyDescent="0.8">
      <c r="A44" s="157" t="s">
        <v>104</v>
      </c>
      <c r="B44" s="156">
        <v>0</v>
      </c>
      <c r="C44" s="144">
        <v>34680</v>
      </c>
      <c r="D44" s="156">
        <v>0</v>
      </c>
      <c r="E44" s="156">
        <v>0</v>
      </c>
      <c r="F44" s="156">
        <v>0</v>
      </c>
      <c r="G44" s="156">
        <v>0</v>
      </c>
      <c r="H44" s="156">
        <v>0</v>
      </c>
      <c r="I44" s="156">
        <v>0</v>
      </c>
      <c r="J44" s="156">
        <v>0</v>
      </c>
      <c r="K44" s="156">
        <v>0</v>
      </c>
      <c r="L44" s="145">
        <v>34680</v>
      </c>
      <c r="M44" s="153"/>
    </row>
    <row r="45" spans="1:13" s="136" customFormat="1" ht="69.75" customHeight="1" thickBot="1" x14ac:dyDescent="0.8">
      <c r="A45" s="157" t="s">
        <v>103</v>
      </c>
      <c r="B45" s="156">
        <v>0</v>
      </c>
      <c r="C45" s="144">
        <v>44643.75</v>
      </c>
      <c r="D45" s="156">
        <v>0</v>
      </c>
      <c r="E45" s="156">
        <v>0</v>
      </c>
      <c r="F45" s="156">
        <v>0</v>
      </c>
      <c r="G45" s="156">
        <v>0</v>
      </c>
      <c r="H45" s="156">
        <v>0</v>
      </c>
      <c r="I45" s="156">
        <v>0</v>
      </c>
      <c r="J45" s="156">
        <v>0</v>
      </c>
      <c r="K45" s="156">
        <v>0</v>
      </c>
      <c r="L45" s="145">
        <v>44643.75</v>
      </c>
      <c r="M45" s="153"/>
    </row>
    <row r="46" spans="1:13" s="136" customFormat="1" ht="69.75" customHeight="1" thickBot="1" x14ac:dyDescent="0.8">
      <c r="A46" s="157" t="s">
        <v>27</v>
      </c>
      <c r="B46" s="156">
        <v>0</v>
      </c>
      <c r="C46" s="156">
        <v>0</v>
      </c>
      <c r="D46" s="156">
        <v>0</v>
      </c>
      <c r="E46" s="156">
        <v>0</v>
      </c>
      <c r="F46" s="156">
        <v>0</v>
      </c>
      <c r="G46" s="156">
        <v>0</v>
      </c>
      <c r="H46" s="156">
        <v>0</v>
      </c>
      <c r="I46" s="156">
        <v>0</v>
      </c>
      <c r="J46" s="156">
        <v>0</v>
      </c>
      <c r="K46" s="156">
        <v>0</v>
      </c>
      <c r="L46" s="145">
        <v>0</v>
      </c>
      <c r="M46" s="153"/>
    </row>
    <row r="47" spans="1:13" s="136" customFormat="1" ht="69.75" customHeight="1" thickBot="1" x14ac:dyDescent="0.8">
      <c r="A47" s="157" t="s">
        <v>102</v>
      </c>
      <c r="B47" s="156">
        <v>0</v>
      </c>
      <c r="C47" s="156">
        <v>0</v>
      </c>
      <c r="D47" s="156">
        <v>0</v>
      </c>
      <c r="E47" s="156">
        <v>0</v>
      </c>
      <c r="F47" s="156">
        <v>0</v>
      </c>
      <c r="G47" s="156">
        <v>0</v>
      </c>
      <c r="H47" s="156">
        <v>0</v>
      </c>
      <c r="I47" s="156">
        <v>0</v>
      </c>
      <c r="J47" s="156">
        <v>0</v>
      </c>
      <c r="K47" s="156">
        <v>0</v>
      </c>
      <c r="L47" s="145">
        <v>0</v>
      </c>
      <c r="M47" s="153"/>
    </row>
    <row r="48" spans="1:13" s="136" customFormat="1" ht="69.75" customHeight="1" thickBot="1" x14ac:dyDescent="0.8">
      <c r="A48" s="152"/>
      <c r="B48" s="155"/>
      <c r="C48" s="154"/>
      <c r="D48" s="154"/>
      <c r="E48" s="155"/>
      <c r="F48" s="155"/>
      <c r="G48" s="155"/>
      <c r="H48" s="155"/>
      <c r="I48" s="155"/>
      <c r="J48" s="155"/>
      <c r="K48" s="155"/>
      <c r="L48" s="154"/>
      <c r="M48" s="153"/>
    </row>
    <row r="49" spans="1:15" s="136" customFormat="1" ht="69.75" customHeight="1" thickBot="1" x14ac:dyDescent="0.8">
      <c r="A49" s="152" t="s">
        <v>101</v>
      </c>
      <c r="B49" s="151">
        <v>0</v>
      </c>
      <c r="C49" s="151">
        <v>0</v>
      </c>
      <c r="D49" s="151">
        <v>0</v>
      </c>
      <c r="E49" s="151">
        <v>0</v>
      </c>
      <c r="F49" s="151">
        <v>0</v>
      </c>
      <c r="G49" s="151">
        <v>0</v>
      </c>
      <c r="H49" s="151">
        <v>0</v>
      </c>
      <c r="I49" s="151">
        <v>0</v>
      </c>
      <c r="J49" s="151">
        <v>0</v>
      </c>
      <c r="K49" s="151">
        <v>0</v>
      </c>
      <c r="L49" s="151">
        <v>0</v>
      </c>
      <c r="M49" s="150">
        <f>Table133456891011[[#This Row],[Total]]/L52</f>
        <v>0</v>
      </c>
    </row>
    <row r="50" spans="1:15" s="136" customFormat="1" ht="69.75" customHeight="1" thickBot="1" x14ac:dyDescent="0.75">
      <c r="A50" s="149" t="s">
        <v>100</v>
      </c>
      <c r="B50" s="145">
        <v>0</v>
      </c>
      <c r="C50" s="145">
        <v>0</v>
      </c>
      <c r="D50" s="145">
        <v>0</v>
      </c>
      <c r="E50" s="145">
        <v>0</v>
      </c>
      <c r="F50" s="145">
        <v>0</v>
      </c>
      <c r="G50" s="145">
        <v>0</v>
      </c>
      <c r="H50" s="145">
        <v>0</v>
      </c>
      <c r="I50" s="145">
        <v>0</v>
      </c>
      <c r="J50" s="145">
        <v>0</v>
      </c>
      <c r="K50" s="145">
        <v>0</v>
      </c>
      <c r="L50" s="145">
        <v>0</v>
      </c>
      <c r="M50" s="148"/>
      <c r="O50" s="147"/>
    </row>
    <row r="51" spans="1:15" s="136" customFormat="1" ht="69.75" customHeight="1" thickBot="1" x14ac:dyDescent="0.8">
      <c r="A51" s="146" t="s">
        <v>99</v>
      </c>
      <c r="B51" s="145">
        <v>0</v>
      </c>
      <c r="C51" s="145">
        <v>0</v>
      </c>
      <c r="D51" s="145">
        <v>0</v>
      </c>
      <c r="E51" s="145">
        <v>0</v>
      </c>
      <c r="F51" s="145">
        <v>0</v>
      </c>
      <c r="G51" s="145">
        <v>0</v>
      </c>
      <c r="H51" s="145">
        <v>0</v>
      </c>
      <c r="I51" s="145">
        <v>0</v>
      </c>
      <c r="J51" s="145">
        <v>0</v>
      </c>
      <c r="K51" s="145">
        <v>0</v>
      </c>
      <c r="L51" s="144">
        <v>0</v>
      </c>
      <c r="M51" s="143"/>
    </row>
    <row r="52" spans="1:15" s="136" customFormat="1" ht="69.75" customHeight="1" thickBot="1" x14ac:dyDescent="0.8">
      <c r="A52" s="142" t="s">
        <v>98</v>
      </c>
      <c r="B52" s="140">
        <f t="shared" ref="B52:L52" si="0">B49+B33+B17+B6</f>
        <v>107416.47791</v>
      </c>
      <c r="C52" s="140">
        <f t="shared" si="0"/>
        <v>337904.70293999999</v>
      </c>
      <c r="D52" s="140">
        <f t="shared" si="0"/>
        <v>22548.909220000001</v>
      </c>
      <c r="E52" s="140">
        <f t="shared" si="0"/>
        <v>0</v>
      </c>
      <c r="F52" s="140">
        <f t="shared" si="0"/>
        <v>962.99609999999996</v>
      </c>
      <c r="G52" s="140">
        <f t="shared" si="0"/>
        <v>215.62849</v>
      </c>
      <c r="H52" s="140">
        <f t="shared" si="0"/>
        <v>0</v>
      </c>
      <c r="I52" s="141">
        <f t="shared" si="0"/>
        <v>-89.613280000000003</v>
      </c>
      <c r="J52" s="140">
        <f t="shared" si="0"/>
        <v>4476.3295600000001</v>
      </c>
      <c r="K52" s="140">
        <f t="shared" si="0"/>
        <v>504.36549000000002</v>
      </c>
      <c r="L52" s="140">
        <f t="shared" si="0"/>
        <v>473939.79642999999</v>
      </c>
      <c r="M52" s="139">
        <v>1</v>
      </c>
      <c r="O52" s="138"/>
    </row>
    <row r="53" spans="1:15" s="136" customFormat="1" ht="69.75" customHeight="1" x14ac:dyDescent="0.65">
      <c r="M53" s="137"/>
    </row>
    <row r="54" spans="1:15" ht="30" customHeight="1" x14ac:dyDescent="0.35">
      <c r="A54" s="128"/>
      <c r="B54" s="120"/>
      <c r="C54" s="127"/>
      <c r="D54" s="127"/>
      <c r="E54" s="124"/>
      <c r="F54" s="125"/>
      <c r="G54" s="125"/>
      <c r="H54" s="125"/>
      <c r="I54" s="123"/>
      <c r="J54" s="132"/>
      <c r="K54" s="125"/>
      <c r="L54" s="120"/>
      <c r="M54" s="122"/>
    </row>
    <row r="55" spans="1:15" ht="30" customHeight="1" x14ac:dyDescent="0.35">
      <c r="A55" s="128"/>
      <c r="B55" s="120"/>
      <c r="C55" s="127"/>
      <c r="D55" s="127"/>
      <c r="E55" s="124"/>
      <c r="F55" s="134"/>
      <c r="G55" s="134"/>
      <c r="H55" s="134"/>
      <c r="I55" s="135"/>
      <c r="J55" s="123"/>
      <c r="K55" s="134"/>
      <c r="L55" s="120"/>
      <c r="M55" s="122"/>
    </row>
    <row r="56" spans="1:15" ht="30" customHeight="1" x14ac:dyDescent="0.35">
      <c r="A56" s="128"/>
      <c r="B56" s="120"/>
      <c r="C56" s="127"/>
      <c r="D56" s="127"/>
      <c r="E56" s="124"/>
      <c r="F56" s="120"/>
      <c r="G56" s="120"/>
      <c r="H56" s="120"/>
      <c r="I56" s="123"/>
      <c r="J56" s="120"/>
      <c r="K56" s="120"/>
      <c r="L56" s="134"/>
      <c r="M56" s="122"/>
    </row>
    <row r="57" spans="1:15" ht="30" customHeight="1" x14ac:dyDescent="0.35">
      <c r="A57" s="128"/>
      <c r="B57" s="120"/>
      <c r="C57" s="127"/>
      <c r="D57" s="127"/>
      <c r="E57" s="124"/>
      <c r="F57" s="120"/>
      <c r="G57" s="120"/>
      <c r="H57" s="120"/>
      <c r="I57" s="120"/>
      <c r="J57" s="133"/>
      <c r="K57" s="132"/>
      <c r="L57" s="132"/>
      <c r="M57" s="122"/>
    </row>
    <row r="58" spans="1:15" ht="30" customHeight="1" x14ac:dyDescent="0.35">
      <c r="A58" s="128"/>
      <c r="B58" s="120"/>
      <c r="C58" s="127"/>
      <c r="D58" s="127"/>
      <c r="E58" s="120"/>
      <c r="F58" s="120"/>
      <c r="G58" s="120"/>
      <c r="H58" s="120"/>
      <c r="I58" s="120"/>
      <c r="J58" s="120"/>
      <c r="K58" s="120"/>
      <c r="L58" s="131"/>
      <c r="M58" s="122">
        <v>18573.944049060054</v>
      </c>
    </row>
    <row r="59" spans="1:15" ht="30" customHeight="1" x14ac:dyDescent="0.35">
      <c r="A59" s="128"/>
      <c r="B59" s="120"/>
      <c r="C59" s="127"/>
      <c r="D59" s="127"/>
      <c r="E59" s="124"/>
      <c r="F59" s="120"/>
      <c r="G59" s="120"/>
      <c r="H59" s="120"/>
      <c r="I59" s="120"/>
      <c r="J59" s="120"/>
      <c r="K59" s="120"/>
      <c r="L59" s="123"/>
      <c r="M59" s="122"/>
    </row>
    <row r="60" spans="1:15" ht="30" customHeight="1" x14ac:dyDescent="0.35">
      <c r="A60" s="128"/>
      <c r="B60" s="120"/>
      <c r="C60" s="127"/>
      <c r="D60" s="127"/>
      <c r="E60" s="124"/>
      <c r="F60" s="120"/>
      <c r="G60" s="120"/>
      <c r="H60" s="120"/>
      <c r="I60" s="120"/>
      <c r="J60" s="120"/>
      <c r="K60" s="120"/>
      <c r="L60" s="120"/>
      <c r="M60" s="122"/>
    </row>
    <row r="61" spans="1:15" ht="30" customHeight="1" x14ac:dyDescent="0.35">
      <c r="A61" s="128"/>
      <c r="B61" s="120"/>
      <c r="C61" s="127"/>
      <c r="D61" s="127"/>
      <c r="E61" s="120"/>
      <c r="F61" s="120"/>
      <c r="G61" s="120"/>
      <c r="H61" s="120"/>
      <c r="I61" s="114"/>
      <c r="J61" s="120"/>
      <c r="K61" s="120"/>
      <c r="L61" s="120"/>
      <c r="M61" s="122"/>
    </row>
    <row r="62" spans="1:15" ht="30" customHeight="1" x14ac:dyDescent="0.35">
      <c r="A62" s="128"/>
      <c r="B62" s="120"/>
      <c r="C62" s="127"/>
      <c r="D62" s="127"/>
      <c r="E62" s="120"/>
      <c r="F62" s="130"/>
      <c r="G62" s="130"/>
      <c r="H62" s="130"/>
      <c r="I62" s="120"/>
      <c r="J62" s="120"/>
      <c r="K62" s="129"/>
      <c r="L62" s="120"/>
      <c r="M62" s="122"/>
    </row>
    <row r="63" spans="1:15" ht="30" customHeight="1" x14ac:dyDescent="0.35">
      <c r="A63" s="128"/>
      <c r="B63" s="120"/>
      <c r="C63" s="127"/>
      <c r="D63" s="127"/>
      <c r="E63" s="120"/>
      <c r="F63" s="120"/>
      <c r="G63" s="120"/>
      <c r="H63" s="120"/>
      <c r="I63" s="120"/>
      <c r="J63" s="120"/>
      <c r="K63" s="120"/>
      <c r="L63" s="120"/>
      <c r="M63" s="122"/>
    </row>
    <row r="64" spans="1:15" ht="30" customHeight="1" x14ac:dyDescent="0.35">
      <c r="A64" s="128"/>
      <c r="B64" s="120"/>
      <c r="C64" s="127"/>
      <c r="D64" s="127"/>
      <c r="E64" s="120"/>
      <c r="F64" s="120"/>
      <c r="G64" s="120"/>
      <c r="H64" s="120"/>
      <c r="I64" s="120"/>
      <c r="J64" s="120"/>
      <c r="K64" s="120"/>
      <c r="L64" s="120"/>
      <c r="M64" s="122"/>
    </row>
    <row r="65" spans="1:13" ht="30" customHeight="1" x14ac:dyDescent="0.35">
      <c r="A65" s="128"/>
      <c r="B65" s="120"/>
      <c r="C65" s="127"/>
      <c r="D65" s="127"/>
      <c r="E65" s="120"/>
      <c r="F65" s="120"/>
      <c r="G65" s="120"/>
      <c r="H65" s="120"/>
      <c r="I65" s="124"/>
      <c r="J65" s="124"/>
      <c r="K65" s="120"/>
      <c r="L65" s="120"/>
      <c r="M65" s="122"/>
    </row>
    <row r="66" spans="1:13" ht="30" customHeight="1" x14ac:dyDescent="0.35">
      <c r="A66" s="128"/>
      <c r="B66" s="120"/>
      <c r="C66" s="127"/>
      <c r="D66" s="127"/>
      <c r="E66" s="124"/>
      <c r="F66" s="120"/>
      <c r="G66" s="120"/>
      <c r="H66" s="120"/>
      <c r="I66" s="124"/>
      <c r="J66" s="124"/>
      <c r="K66" s="120"/>
      <c r="L66" s="120"/>
      <c r="M66" s="122"/>
    </row>
    <row r="67" spans="1:13" ht="30" customHeight="1" x14ac:dyDescent="0.35">
      <c r="A67" s="128"/>
      <c r="B67" s="113"/>
      <c r="C67" s="127"/>
      <c r="D67" s="127"/>
      <c r="E67" s="124"/>
      <c r="F67" s="124"/>
      <c r="G67" s="124"/>
      <c r="H67" s="124"/>
      <c r="I67" s="120"/>
      <c r="J67" s="120"/>
      <c r="K67" s="120"/>
      <c r="M67" s="122"/>
    </row>
    <row r="68" spans="1:13" ht="30" customHeight="1" x14ac:dyDescent="0.35">
      <c r="B68" s="113"/>
      <c r="C68" s="127"/>
      <c r="D68" s="127"/>
      <c r="E68" s="126"/>
      <c r="F68" s="125"/>
      <c r="G68" s="125"/>
      <c r="H68" s="125"/>
      <c r="I68" s="123"/>
      <c r="J68" s="124"/>
      <c r="K68" s="120"/>
      <c r="L68" s="124"/>
      <c r="M68" s="122"/>
    </row>
    <row r="69" spans="1:13" ht="30" customHeight="1" x14ac:dyDescent="0.35">
      <c r="B69" s="113"/>
      <c r="F69" s="123"/>
      <c r="G69" s="123"/>
      <c r="H69" s="123"/>
      <c r="I69" s="114"/>
      <c r="J69" s="120"/>
      <c r="K69" s="120"/>
      <c r="L69" s="120"/>
      <c r="M69" s="122"/>
    </row>
    <row r="70" spans="1:13" ht="30" customHeight="1" x14ac:dyDescent="0.35">
      <c r="B70" s="113"/>
      <c r="F70" s="120"/>
      <c r="G70" s="120"/>
      <c r="H70" s="120"/>
      <c r="I70" s="120"/>
      <c r="J70" s="120"/>
      <c r="K70" s="120"/>
      <c r="L70" s="119"/>
      <c r="M70" s="121"/>
    </row>
    <row r="71" spans="1:13" ht="30" customHeight="1" x14ac:dyDescent="0.35">
      <c r="B71" s="113"/>
      <c r="F71" s="113"/>
      <c r="G71" s="113"/>
      <c r="H71" s="113"/>
      <c r="I71" s="113"/>
      <c r="K71" s="120"/>
    </row>
    <row r="72" spans="1:13" ht="30" customHeight="1" x14ac:dyDescent="0.35">
      <c r="F72" s="113"/>
      <c r="G72" s="113"/>
      <c r="H72" s="113"/>
      <c r="I72" s="113"/>
      <c r="K72" s="120"/>
    </row>
    <row r="73" spans="1:13" ht="30" customHeight="1" x14ac:dyDescent="0.35">
      <c r="F73" s="113"/>
      <c r="G73" s="113"/>
      <c r="H73" s="113"/>
      <c r="K73" s="120"/>
    </row>
    <row r="74" spans="1:13" ht="30" customHeight="1" x14ac:dyDescent="0.35">
      <c r="F74" s="113"/>
      <c r="G74" s="113"/>
      <c r="H74" s="113"/>
      <c r="K74" s="119"/>
    </row>
    <row r="75" spans="1:13" ht="30" customHeight="1" x14ac:dyDescent="0.25">
      <c r="F75" s="113"/>
      <c r="G75" s="113"/>
      <c r="H75" s="113"/>
    </row>
    <row r="76" spans="1:13" ht="30" customHeight="1" x14ac:dyDescent="0.3">
      <c r="F76" s="118"/>
      <c r="G76" s="118"/>
      <c r="H76" s="118"/>
      <c r="I76" s="118"/>
      <c r="J76" s="118"/>
    </row>
    <row r="77" spans="1:13" ht="30" customHeight="1" x14ac:dyDescent="0.25">
      <c r="F77" s="116"/>
      <c r="G77" s="116"/>
      <c r="H77" s="116"/>
      <c r="I77" s="116"/>
      <c r="J77" s="116"/>
    </row>
    <row r="78" spans="1:13" ht="30" customHeight="1" x14ac:dyDescent="0.35">
      <c r="I78" s="114"/>
      <c r="J78" s="113"/>
      <c r="K78" s="113"/>
    </row>
    <row r="79" spans="1:13" ht="30" customHeight="1" x14ac:dyDescent="0.25">
      <c r="E79" s="113"/>
      <c r="F79" s="113"/>
      <c r="G79" s="113"/>
      <c r="H79" s="113"/>
    </row>
    <row r="80" spans="1:13" ht="30" customHeight="1" x14ac:dyDescent="0.25">
      <c r="E80" s="113"/>
      <c r="F80" s="113"/>
      <c r="G80" s="113"/>
      <c r="H80" s="113"/>
    </row>
    <row r="81" spans="5:11" ht="30" customHeight="1" x14ac:dyDescent="0.3">
      <c r="E81" s="117"/>
      <c r="F81" s="117"/>
      <c r="G81" s="117"/>
      <c r="H81" s="117"/>
    </row>
    <row r="82" spans="5:11" ht="30" customHeight="1" x14ac:dyDescent="0.25">
      <c r="E82" s="116"/>
      <c r="F82" s="116"/>
      <c r="G82" s="116"/>
      <c r="H82" s="116"/>
    </row>
    <row r="83" spans="5:11" ht="30" customHeight="1" x14ac:dyDescent="0.25"/>
    <row r="84" spans="5:11" ht="30" customHeight="1" x14ac:dyDescent="0.25"/>
    <row r="85" spans="5:11" ht="30" customHeight="1" x14ac:dyDescent="0.25">
      <c r="E85" s="115"/>
      <c r="F85" s="115"/>
      <c r="G85" s="115"/>
      <c r="H85" s="115"/>
      <c r="I85" s="115"/>
      <c r="J85" s="115"/>
    </row>
    <row r="86" spans="5:11" ht="30" customHeight="1" x14ac:dyDescent="0.35">
      <c r="I86" s="114"/>
    </row>
    <row r="87" spans="5:11" ht="30" customHeight="1" x14ac:dyDescent="0.35">
      <c r="I87" s="114"/>
      <c r="J87" s="113"/>
      <c r="K87" s="113"/>
    </row>
    <row r="88" spans="5:11" ht="30" customHeight="1" x14ac:dyDescent="0.25"/>
    <row r="89" spans="5:11" ht="30" customHeight="1" x14ac:dyDescent="0.25"/>
  </sheetData>
  <mergeCells count="2">
    <mergeCell ref="A2:M2"/>
    <mergeCell ref="A3:M3"/>
  </mergeCells>
  <printOptions horizontalCentered="1"/>
  <pageMargins left="7.874015748031496E-2" right="7.874015748031496E-2" top="0.39370078740157483" bottom="0.98425196850393704" header="0.11811023622047245" footer="0.51181102362204722"/>
  <pageSetup paperSize="9" scale="17"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Total_Public_Debt_Q3_2019</vt:lpstr>
      <vt:lpstr>FGN_Domestic_Debt_Stock_Q3_2019</vt:lpstr>
      <vt:lpstr>States_Domestic_Debt_Q3_2019 </vt:lpstr>
      <vt:lpstr>FGNDomestic_Debt_ServiceQ3_2019</vt:lpstr>
      <vt:lpstr>External_Debt_Stock_Q3_2019_(%)</vt:lpstr>
      <vt:lpstr>External_Debt_Service_Q3_2019</vt:lpstr>
      <vt:lpstr>External_Debt_Service_Q3_2019!Print_Area</vt:lpstr>
      <vt:lpstr>'External_Debt_Stock_Q3_2019_(%)'!Print_Area</vt:lpstr>
      <vt:lpstr>FGN_Domestic_Debt_Stock_Q3_2019!Print_Area</vt:lpstr>
      <vt:lpstr>'States_Domestic_Debt_Q3_2019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O. ADEOYE</dc:creator>
  <cp:lastModifiedBy>Emuesiri Ojo</cp:lastModifiedBy>
  <cp:lastPrinted>2019-12-03T10:03:07Z</cp:lastPrinted>
  <dcterms:created xsi:type="dcterms:W3CDTF">2019-12-03T09:55:58Z</dcterms:created>
  <dcterms:modified xsi:type="dcterms:W3CDTF">2020-01-23T09:44:27Z</dcterms:modified>
</cp:coreProperties>
</file>